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8970" activeTab="0"/>
  </bookViews>
  <sheets>
    <sheet name="оценка" sheetId="1" r:id="rId1"/>
  </sheets>
  <definedNames/>
  <calcPr fullCalcOnLoad="1"/>
</workbook>
</file>

<file path=xl/sharedStrings.xml><?xml version="1.0" encoding="utf-8"?>
<sst xmlns="http://schemas.openxmlformats.org/spreadsheetml/2006/main" count="149" uniqueCount="148">
  <si>
    <t>0113</t>
  </si>
  <si>
    <t>0409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</si>
  <si>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</si>
  <si>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</si>
  <si>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</si>
  <si>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</si>
  <si>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</si>
  <si>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ЖИЛИЩНО-КОММУНАЛЬНОЕ ХОЗЯЙСТВО</t>
  </si>
  <si>
    <t>НАЛОГОВЫЕ И НЕНАЛОГОВЫЕ ДОХОДЫ</t>
  </si>
  <si>
    <t>0102</t>
  </si>
  <si>
    <t>0104</t>
  </si>
  <si>
    <t>0106</t>
  </si>
  <si>
    <t>0111</t>
  </si>
  <si>
    <t>0100</t>
  </si>
  <si>
    <t>0300</t>
  </si>
  <si>
    <t>0400</t>
  </si>
  <si>
    <t>0500</t>
  </si>
  <si>
    <t>0502</t>
  </si>
  <si>
    <t>0800</t>
  </si>
  <si>
    <t>0801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</si>
  <si>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</si>
  <si>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</si>
  <si>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</si>
  <si>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</si>
  <si>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Коммунальное хозяйство</t>
  </si>
  <si>
    <t>Культура</t>
  </si>
  <si>
    <t>0200</t>
  </si>
  <si>
    <t>Мобилизационная и вневойсковая подготовка</t>
  </si>
  <si>
    <t>0203</t>
  </si>
  <si>
    <t>0310</t>
  </si>
  <si>
    <t>Обеспечение пожарной безопасности</t>
  </si>
  <si>
    <t>0503</t>
  </si>
  <si>
    <t>Благоустройство</t>
  </si>
  <si>
    <t>Другие общегосударственные вопросы</t>
  </si>
  <si>
    <t>Результат исполнения бюджета (дефицит "--", профицит "+")</t>
  </si>
  <si>
    <t>Наименование показателя</t>
  </si>
  <si>
    <t>Код дохода по КД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</si>
  <si>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</si>
  <si>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</si>
  <si>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</si>
  <si>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</si>
  <si>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</si>
  <si>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</si>
  <si>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</si>
  <si>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</si>
  <si>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</si>
  <si>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</si>
  <si>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</si>
  <si>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000 1 03 00000 00 0000 000</t>
  </si>
  <si>
    <t>НАЛОГ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</si>
  <si>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</si>
  <si>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</si>
  <si>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тыс.руб.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</si>
  <si>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</si>
  <si>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</si>
  <si>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</si>
  <si>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</si>
  <si>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Земельный налог взимаемый по ст., установленным в соответствии с  подпунктом 2 п.1 ст. 394 НК РФ и применяемым о объектам налогообложения, расположенным в границах поселений</t>
  </si>
  <si>
    <t>182  1  01  02030  01  0000  110</t>
  </si>
  <si>
    <t>100 1 03 02000 01 0000 110</t>
  </si>
  <si>
    <t>БЕЗВОЗМЕЗДНЫЕ ПОСТУПЛЕНИЯ ОТ ДРУГИХ БЮДЖЕТОВ БЮДЖЕТНОЙ СИСТЕМЫ РОССИЙСКОЙ ФЕДЕРАЦИИ</t>
  </si>
  <si>
    <t>Доходы бюджета - ИТОГО</t>
  </si>
  <si>
    <t>Расходы бюджета - ИТОГО</t>
  </si>
  <si>
    <t>Источники финансирования дефицита</t>
  </si>
  <si>
    <t>Изменение остатков средств бюджета</t>
  </si>
  <si>
    <t>увеличение остатков средств бюджета</t>
  </si>
  <si>
    <t>уменьшение остатков средств бюджета</t>
  </si>
  <si>
    <t>х</t>
  </si>
  <si>
    <t>Условно утверждаемые расходы</t>
  </si>
  <si>
    <t>ДОХОДЫ ОТ ПРОДАЖИ МАТЕРИАЛЬНЫХ И НЕМАТЕРИАЛЬНЫХ АКТИВОВ</t>
  </si>
  <si>
    <t>000  1  14  00000  00  0000  000</t>
  </si>
  <si>
    <t>016 1 14 06013 10 0000 430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</si>
  <si>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</si>
  <si>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</si>
  <si>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</si>
  <si>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0309</t>
  </si>
  <si>
    <t>0314</t>
  </si>
  <si>
    <t>1000</t>
  </si>
  <si>
    <t>1006</t>
  </si>
  <si>
    <t>Другие вопросы в области социальной политики</t>
  </si>
  <si>
    <t>СОЦИАЛЬНАЯ ПОЛИТИКА</t>
  </si>
  <si>
    <t>№ п/п</t>
  </si>
  <si>
    <t>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</si>
  <si>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</si>
  <si>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0107</t>
  </si>
  <si>
    <t>Обеспечение проведения выборов и референдумов</t>
  </si>
  <si>
    <t xml:space="preserve">Дотации  бюджетам бюджетной системы  Российской  Федерации  </t>
  </si>
  <si>
    <t>Дотации    бюджетам сельских  поселений    на  выравнивание    бюджетной  обеспеченности из бюджета субъекта Российской Федерации</t>
  </si>
  <si>
    <t xml:space="preserve">Субсидии  бюджетам бюджетной системы  Российской  Федерации (межбюджетные субсидии) </t>
  </si>
  <si>
    <t xml:space="preserve">Прочие субсидии бюджетам сельских поселений ( на обеспечение первичных мер пожарной безопасности) в рамках подпрограммы «Предупреждение, спасение, помощь населению в чрезвычайных ситуациях» 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</si>
  <si>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</si>
  <si>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Прочие субсидии бюджетам сельских поселений (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</si>
  <si>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016 2 02 29999 10 7412 150</t>
  </si>
  <si>
    <t>016 2 02 29999 10 7509 150</t>
  </si>
  <si>
    <t>016 2 02 29999 10 1049 150</t>
  </si>
  <si>
    <t xml:space="preserve">Субвенции бюджетам сельских поселений  на выполнение передаваемых полномочий субъектов Российской Федерации( на создание и обеспечение деятельности административных комиссий (в соответствии с Законом края от 23 апреля 2009 года № 8-3170) </t>
  </si>
  <si>
    <t>Прочие межбюджетные трансферты, передаваемые бюджетам сельских  поселений</t>
  </si>
  <si>
    <t>000  2  02  20000  00  0000  151</t>
  </si>
  <si>
    <t>Дотации    бюджетам сельских  поселений    на  выравнивание    бюджетной  обеспеченности из бюджетов муниципальных районов</t>
  </si>
  <si>
    <t>2023 год</t>
  </si>
  <si>
    <t xml:space="preserve">СОЦИАЛЬНАЯ ПОЛИТИКА    </t>
  </si>
  <si>
    <t>1001</t>
  </si>
  <si>
    <t>Иные пенсии, социальные доплаты к пенсиям</t>
  </si>
  <si>
    <t>ДОХОДЫ ОТ ОКАЗАНИЯ ПЛАТНЫХ УСЛУГ (РАБОТ) И КОМПЕНСАЦИЯ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</si>
  <si>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</si>
  <si>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Други е вопросы в области жилищно-коммунального хозяйства</t>
  </si>
  <si>
    <t>0505</t>
  </si>
  <si>
    <t>Главный бухгалтер                                                                         С.А. Оглоблина</t>
  </si>
  <si>
    <t>2024 год</t>
  </si>
  <si>
    <t>182 1 06 06000 00 0000 110</t>
  </si>
  <si>
    <t>182 1 06 01030 10 0000 110</t>
  </si>
  <si>
    <t>182 1 06 01000 00 0000 110</t>
  </si>
  <si>
    <t>021  1 08 04020 01 1000 110</t>
  </si>
  <si>
    <t>021 2 02 51118 10 0000 150</t>
  </si>
  <si>
    <t>021 2 02 49999 10 0000 150</t>
  </si>
  <si>
    <t>021 2 02 40000 00 0000 150</t>
  </si>
  <si>
    <t>021 2 02 30000 00 0000 150</t>
  </si>
  <si>
    <t>000 2 02 10000 00 0000 150</t>
  </si>
  <si>
    <t>000 2 02 00000 00 0000 000</t>
  </si>
  <si>
    <t>000 2 00 00000 00 0000 000</t>
  </si>
  <si>
    <t>021 1 13 02065 10 0000 130</t>
  </si>
  <si>
    <t>000 1 13 00000 00 0000 000</t>
  </si>
  <si>
    <t>000 1 08 00000 00 0000 000</t>
  </si>
  <si>
    <t>182 106 06043 10 1000 110</t>
  </si>
  <si>
    <t>182 1 06 06033 10 1000 110</t>
  </si>
  <si>
    <t>000 1 00 00000 00 0000 000</t>
  </si>
  <si>
    <t>000 1 01 02000 01 0000 110</t>
  </si>
  <si>
    <t>182 1 01 02010 01 0000 110</t>
  </si>
  <si>
    <t>000 1 05 00000 00 0000 000</t>
  </si>
  <si>
    <t>182 1 05 03010 01 0000 110</t>
  </si>
  <si>
    <t>000 1 06 00000 00 0000 000</t>
  </si>
  <si>
    <t xml:space="preserve">100 1 03 02231 01 0000 110 </t>
  </si>
  <si>
    <t>100 1 03 02241 01 0000 110</t>
  </si>
  <si>
    <t>000 1 03 02251 01 0000 110</t>
  </si>
  <si>
    <t>100 1 03 02261 01 0000 110</t>
  </si>
  <si>
    <t>021 2 02 15001 10 0000 150</t>
  </si>
  <si>
    <t>021 2 02 16001 10 0000 150</t>
  </si>
  <si>
    <t>Прогноз основных характеристик бюджета муниципального образования Толстихинский сельсовет Уярского района на 2023 год и плановый период 2024-2025 годов</t>
  </si>
  <si>
    <t>2025 год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</si>
  <si>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</si>
  <si>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 (основной платеж)</t>
  </si>
  <si>
    <t>000 1 11 00000 00 0000 000</t>
  </si>
  <si>
    <t>021 1 11 05025 10 0000 120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</si>
  <si>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</si>
  <si>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021 2 02 35118 10 0000 150</t>
  </si>
  <si>
    <t xml:space="preserve">СУБВЕНЦИИ БЮДЖЕТАМ БЮДЖЕТНОЙ СИСТЕМЫ РОССИЙСКОЙ ФЕДЕРАЦИИ </t>
  </si>
  <si>
    <t>ИНЫЕ МЕЖБЮДЖЕТНЫЕ ТРАНСФЕРТЫ</t>
  </si>
  <si>
    <t>КУЛЬТУРА, КИНЕМАТОГРАФИЯ, СРЕДСТВА МАССОВОЙ ИНФОРМАЦИИ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</si>
</sst>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"/>
  </numFmts>
  <fonts count="55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u val="single"/>
      <sz val="6.4"/>
      <color indexed="12"/>
      <name val="Arial Cyr"/>
      <family val="0"/>
    </font>
    <font>
      <u val="single"/>
      <sz val="6.4"/>
      <color indexed="36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i/>
      <sz val="8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i/>
      <sz val="8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49" fontId="5" fillId="0" borderId="0" xfId="0" applyNumberFormat="1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left" vertical="top" wrapText="1" readingOrder="1"/>
      <protection locked="0"/>
    </xf>
    <xf numFmtId="0" fontId="5" fillId="0" borderId="11" xfId="53" applyFont="1" applyFill="1" applyBorder="1" applyAlignment="1">
      <alignment vertical="center" wrapText="1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1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1" fontId="6" fillId="34" borderId="10" xfId="0" applyNumberFormat="1" applyFont="1" applyFill="1" applyBorder="1" applyAlignment="1">
      <alignment horizontal="left" vertical="center" wrapText="1"/>
    </xf>
    <xf numFmtId="174" fontId="6" fillId="0" borderId="0" xfId="0" applyNumberFormat="1" applyFont="1" applyAlignment="1">
      <alignment vertical="center"/>
    </xf>
    <xf numFmtId="174" fontId="6" fillId="0" borderId="0" xfId="0" applyNumberFormat="1" applyFont="1" applyAlignment="1">
      <alignment horizontal="right" vertical="center"/>
    </xf>
    <xf numFmtId="174" fontId="6" fillId="0" borderId="10" xfId="0" applyNumberFormat="1" applyFont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vertical="center" wrapText="1"/>
    </xf>
    <xf numFmtId="174" fontId="53" fillId="0" borderId="10" xfId="0" applyNumberFormat="1" applyFont="1" applyFill="1" applyBorder="1" applyAlignment="1">
      <alignment vertical="center" wrapText="1"/>
    </xf>
    <xf numFmtId="174" fontId="12" fillId="34" borderId="10" xfId="0" applyNumberFormat="1" applyFont="1" applyFill="1" applyBorder="1" applyAlignment="1">
      <alignment vertical="center"/>
    </xf>
    <xf numFmtId="174" fontId="5" fillId="34" borderId="10" xfId="0" applyNumberFormat="1" applyFont="1" applyFill="1" applyBorder="1" applyAlignment="1">
      <alignment horizontal="right" vertical="center" wrapText="1"/>
    </xf>
    <xf numFmtId="174" fontId="11" fillId="34" borderId="10" xfId="0" applyNumberFormat="1" applyFont="1" applyFill="1" applyBorder="1" applyAlignment="1">
      <alignment horizontal="right" vertical="center"/>
    </xf>
    <xf numFmtId="174" fontId="54" fillId="0" borderId="10" xfId="0" applyNumberFormat="1" applyFont="1" applyFill="1" applyBorder="1" applyAlignment="1">
      <alignment vertical="center" wrapText="1"/>
    </xf>
    <xf numFmtId="174" fontId="5" fillId="34" borderId="10" xfId="0" applyNumberFormat="1" applyFont="1" applyFill="1" applyBorder="1" applyAlignment="1">
      <alignment vertical="center"/>
    </xf>
    <xf numFmtId="174" fontId="53" fillId="34" borderId="10" xfId="0" applyNumberFormat="1" applyFont="1" applyFill="1" applyBorder="1" applyAlignment="1">
      <alignment horizontal="right" vertical="center"/>
    </xf>
    <xf numFmtId="174" fontId="5" fillId="34" borderId="10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Border="1" applyAlignment="1">
      <alignment vertical="center" wrapText="1"/>
    </xf>
    <xf numFmtId="174" fontId="5" fillId="0" borderId="10" xfId="0" applyNumberFormat="1" applyFont="1" applyBorder="1" applyAlignment="1">
      <alignment vertical="center" wrapText="1"/>
    </xf>
    <xf numFmtId="17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80" zoomScaleNormal="80" zoomScaleSheetLayoutView="50" workbookViewId="0" topLeftCell="A56">
      <selection activeCell="A5" sqref="A5:A77"/>
    </sheetView>
  </sheetViews>
  <sheetFormatPr defaultColWidth="9.140625" defaultRowHeight="12"/>
  <cols>
    <col min="1" max="1" width="7.140625" style="0" customWidth="1"/>
    <col min="2" max="2" width="93.00390625" style="8" customWidth="1"/>
    <col min="3" max="3" width="34.8515625" style="5" customWidth="1"/>
    <col min="4" max="4" width="14.00390625" style="53" customWidth="1"/>
    <col min="5" max="6" width="13.140625" style="53" customWidth="1"/>
  </cols>
  <sheetData>
    <row r="1" spans="1:6" s="11" customFormat="1" ht="33.75" customHeight="1">
      <c r="A1" s="20"/>
      <c r="B1" s="54" t="s">
        <v>137</v>
      </c>
      <c r="C1" s="54"/>
      <c r="D1" s="54"/>
      <c r="E1" s="54"/>
      <c r="F1" s="54"/>
    </row>
    <row r="2" spans="1:6" s="11" customFormat="1" ht="13.5" customHeight="1">
      <c r="A2" s="20"/>
      <c r="B2" s="21"/>
      <c r="C2" s="21"/>
      <c r="D2" s="36"/>
      <c r="E2" s="36"/>
      <c r="F2" s="37" t="s">
        <v>52</v>
      </c>
    </row>
    <row r="3" spans="1:6" s="3" customFormat="1" ht="31.5" customHeight="1">
      <c r="A3" s="22" t="s">
        <v>81</v>
      </c>
      <c r="B3" s="23" t="s">
        <v>35</v>
      </c>
      <c r="C3" s="24" t="s">
        <v>36</v>
      </c>
      <c r="D3" s="38" t="s">
        <v>99</v>
      </c>
      <c r="E3" s="38" t="s">
        <v>108</v>
      </c>
      <c r="F3" s="38" t="s">
        <v>138</v>
      </c>
    </row>
    <row r="4" spans="1:6" s="3" customFormat="1" ht="19.5" customHeight="1">
      <c r="A4" s="22"/>
      <c r="B4" s="22">
        <v>1</v>
      </c>
      <c r="C4" s="25" t="s">
        <v>82</v>
      </c>
      <c r="D4" s="38">
        <v>3</v>
      </c>
      <c r="E4" s="38">
        <v>4</v>
      </c>
      <c r="F4" s="38">
        <v>5</v>
      </c>
    </row>
    <row r="5" spans="1:6" s="1" customFormat="1" ht="26.25" customHeight="1">
      <c r="A5" s="60">
        <v>1</v>
      </c>
      <c r="B5" s="15" t="s">
        <v>61</v>
      </c>
      <c r="C5" s="13"/>
      <c r="D5" s="39">
        <f>D6+D32</f>
        <v>11299.099999999999</v>
      </c>
      <c r="E5" s="39">
        <f>E6+E32</f>
        <v>8191.200000000001</v>
      </c>
      <c r="F5" s="39">
        <f>F6+F32</f>
        <v>7922.5</v>
      </c>
    </row>
    <row r="6" spans="1:6" s="1" customFormat="1" ht="22.5" customHeight="1">
      <c r="A6" s="60">
        <f>A5+1</f>
        <v>2</v>
      </c>
      <c r="B6" s="16" t="s">
        <v>8</v>
      </c>
      <c r="C6" s="6" t="s">
        <v>125</v>
      </c>
      <c r="D6" s="40">
        <f>D7+D10+D16+D18+D24+D26+D30</f>
        <v>2383.7999999999997</v>
      </c>
      <c r="E6" s="40">
        <f>E7+E10+E16+E18+E24+E26+E30</f>
        <v>2574.5</v>
      </c>
      <c r="F6" s="40">
        <f>F7+F10+F16+F18+F24+F26+F30</f>
        <v>2626</v>
      </c>
    </row>
    <row r="7" spans="1:6" ht="21" customHeight="1">
      <c r="A7" s="60">
        <f>A6+1</f>
        <v>3</v>
      </c>
      <c r="B7" s="17" t="s">
        <v>37</v>
      </c>
      <c r="C7" s="7" t="s">
        <v>126</v>
      </c>
      <c r="D7" s="41">
        <f>SUM(D8+D9)</f>
        <v>73.6</v>
      </c>
      <c r="E7" s="41">
        <f>SUM(E8+E9)</f>
        <v>80.1</v>
      </c>
      <c r="F7" s="41">
        <f>SUM(F8+F9)</f>
        <v>87.2</v>
      </c>
    </row>
    <row r="8" spans="1:6" ht="69" customHeight="1">
      <c r="A8" s="60">
        <f>A7+1</f>
        <v>4</v>
      </c>
      <c r="B8" s="17" t="s">
        <v>83</v>
      </c>
      <c r="C8" s="7" t="s">
        <v>127</v>
      </c>
      <c r="D8" s="41">
        <v>73.6</v>
      </c>
      <c r="E8" s="41">
        <v>80.1</v>
      </c>
      <c r="F8" s="41">
        <v>87.2</v>
      </c>
    </row>
    <row r="9" spans="1:6" ht="49.5" customHeight="1" hidden="1">
      <c r="A9" s="60">
        <f>A8+1</f>
        <v>5</v>
      </c>
      <c r="B9" s="17" t="s">
        <v>53</v>
      </c>
      <c r="C9" s="7" t="s">
        <v>58</v>
      </c>
      <c r="D9" s="42">
        <v>0</v>
      </c>
      <c r="E9" s="41">
        <v>0</v>
      </c>
      <c r="F9" s="41">
        <v>0</v>
      </c>
    </row>
    <row r="10" spans="1:6" ht="36" customHeight="1">
      <c r="A10" s="60">
        <v>5</v>
      </c>
      <c r="B10" s="16" t="s">
        <v>49</v>
      </c>
      <c r="C10" s="6" t="s">
        <v>48</v>
      </c>
      <c r="D10" s="40">
        <f>D11</f>
        <v>347.7</v>
      </c>
      <c r="E10" s="40">
        <f>E11</f>
        <v>367.79999999999995</v>
      </c>
      <c r="F10" s="40">
        <f>F11</f>
        <v>389.3</v>
      </c>
    </row>
    <row r="11" spans="1:6" ht="33" customHeight="1">
      <c r="A11" s="60">
        <f aca="true" t="shared" si="0" ref="A11:A23">A10+1</f>
        <v>6</v>
      </c>
      <c r="B11" s="17" t="s">
        <v>50</v>
      </c>
      <c r="C11" s="7" t="s">
        <v>59</v>
      </c>
      <c r="D11" s="41">
        <f>D12+D13+D14+D15</f>
        <v>347.7</v>
      </c>
      <c r="E11" s="41">
        <f>E12+E13+E14+E15</f>
        <v>367.79999999999995</v>
      </c>
      <c r="F11" s="41">
        <f>F12+F13+F14+F15</f>
        <v>389.3</v>
      </c>
    </row>
    <row r="12" spans="1:6" ht="69.75" customHeight="1">
      <c r="A12" s="60">
        <f t="shared" si="0"/>
        <v>7</v>
      </c>
      <c r="B12" s="26" t="s">
        <v>54</v>
      </c>
      <c r="C12" s="7" t="s">
        <v>131</v>
      </c>
      <c r="D12" s="43">
        <v>164.7</v>
      </c>
      <c r="E12" s="43">
        <v>175.5</v>
      </c>
      <c r="F12" s="43">
        <v>186.2</v>
      </c>
    </row>
    <row r="13" spans="1:6" ht="84" customHeight="1">
      <c r="A13" s="60">
        <f t="shared" si="0"/>
        <v>8</v>
      </c>
      <c r="B13" s="26" t="s">
        <v>55</v>
      </c>
      <c r="C13" s="7" t="s">
        <v>132</v>
      </c>
      <c r="D13" s="44">
        <v>1.1</v>
      </c>
      <c r="E13" s="44">
        <v>1.2</v>
      </c>
      <c r="F13" s="44">
        <v>1.2</v>
      </c>
    </row>
    <row r="14" spans="1:6" ht="67.5" customHeight="1">
      <c r="A14" s="60">
        <f t="shared" si="0"/>
        <v>9</v>
      </c>
      <c r="B14" s="26" t="s">
        <v>56</v>
      </c>
      <c r="C14" s="7" t="s">
        <v>133</v>
      </c>
      <c r="D14" s="44">
        <v>203.6</v>
      </c>
      <c r="E14" s="44">
        <v>214.1</v>
      </c>
      <c r="F14" s="44">
        <v>224.8</v>
      </c>
    </row>
    <row r="15" spans="1:6" ht="66" customHeight="1">
      <c r="A15" s="60">
        <f t="shared" si="0"/>
        <v>10</v>
      </c>
      <c r="B15" s="26" t="s">
        <v>51</v>
      </c>
      <c r="C15" s="7" t="s">
        <v>134</v>
      </c>
      <c r="D15" s="44">
        <v>-21.7</v>
      </c>
      <c r="E15" s="44">
        <v>-23</v>
      </c>
      <c r="F15" s="44">
        <v>-22.9</v>
      </c>
    </row>
    <row r="16" spans="1:6" s="1" customFormat="1" ht="21" customHeight="1">
      <c r="A16" s="60">
        <f t="shared" si="0"/>
        <v>11</v>
      </c>
      <c r="B16" s="16" t="s">
        <v>38</v>
      </c>
      <c r="C16" s="6" t="s">
        <v>128</v>
      </c>
      <c r="D16" s="40">
        <f>SUM(D17)</f>
        <v>606.4</v>
      </c>
      <c r="E16" s="40">
        <f>SUM(E17)</f>
        <v>770.5</v>
      </c>
      <c r="F16" s="40">
        <f>SUM(F17)</f>
        <v>793.4</v>
      </c>
    </row>
    <row r="17" spans="1:6" ht="21" customHeight="1">
      <c r="A17" s="60">
        <f t="shared" si="0"/>
        <v>12</v>
      </c>
      <c r="B17" s="17" t="s">
        <v>39</v>
      </c>
      <c r="C17" s="7" t="s">
        <v>129</v>
      </c>
      <c r="D17" s="41">
        <v>606.4</v>
      </c>
      <c r="E17" s="41">
        <v>770.5</v>
      </c>
      <c r="F17" s="41">
        <v>793.4</v>
      </c>
    </row>
    <row r="18" spans="1:6" s="1" customFormat="1" ht="21" customHeight="1">
      <c r="A18" s="60">
        <f t="shared" si="0"/>
        <v>13</v>
      </c>
      <c r="B18" s="16" t="s">
        <v>40</v>
      </c>
      <c r="C18" s="6" t="s">
        <v>130</v>
      </c>
      <c r="D18" s="40">
        <f>SUM(D19+D21)</f>
        <v>717</v>
      </c>
      <c r="E18" s="40">
        <f>SUM(E19+E21)</f>
        <v>717</v>
      </c>
      <c r="F18" s="40">
        <f>SUM(F19+F21)</f>
        <v>717</v>
      </c>
    </row>
    <row r="19" spans="1:6" ht="21" customHeight="1">
      <c r="A19" s="60">
        <f t="shared" si="0"/>
        <v>14</v>
      </c>
      <c r="B19" s="17" t="s">
        <v>41</v>
      </c>
      <c r="C19" s="7" t="s">
        <v>111</v>
      </c>
      <c r="D19" s="41">
        <f>SUM(D20)</f>
        <v>110</v>
      </c>
      <c r="E19" s="41">
        <f>SUM(E20)</f>
        <v>110</v>
      </c>
      <c r="F19" s="41">
        <f>SUM(F20)</f>
        <v>110</v>
      </c>
    </row>
    <row r="20" spans="1:6" s="2" customFormat="1" ht="33.75" customHeight="1">
      <c r="A20" s="60">
        <f t="shared" si="0"/>
        <v>15</v>
      </c>
      <c r="B20" s="17" t="s">
        <v>42</v>
      </c>
      <c r="C20" s="7" t="s">
        <v>110</v>
      </c>
      <c r="D20" s="41">
        <v>110</v>
      </c>
      <c r="E20" s="41">
        <v>110</v>
      </c>
      <c r="F20" s="41">
        <v>110</v>
      </c>
    </row>
    <row r="21" spans="1:6" ht="20.25" customHeight="1">
      <c r="A21" s="60">
        <f t="shared" si="0"/>
        <v>16</v>
      </c>
      <c r="B21" s="17" t="s">
        <v>43</v>
      </c>
      <c r="C21" s="7" t="s">
        <v>109</v>
      </c>
      <c r="D21" s="41">
        <f>D22+D23</f>
        <v>607</v>
      </c>
      <c r="E21" s="41">
        <f>E22+E23</f>
        <v>607</v>
      </c>
      <c r="F21" s="41">
        <f>F22+F23</f>
        <v>607</v>
      </c>
    </row>
    <row r="22" spans="1:6" s="2" customFormat="1" ht="63" customHeight="1">
      <c r="A22" s="60">
        <f t="shared" si="0"/>
        <v>17</v>
      </c>
      <c r="B22" s="17" t="s">
        <v>44</v>
      </c>
      <c r="C22" s="7" t="s">
        <v>124</v>
      </c>
      <c r="D22" s="45">
        <v>69</v>
      </c>
      <c r="E22" s="45">
        <v>69</v>
      </c>
      <c r="F22" s="45">
        <v>69</v>
      </c>
    </row>
    <row r="23" spans="1:6" s="2" customFormat="1" ht="47.25">
      <c r="A23" s="60">
        <f t="shared" si="0"/>
        <v>18</v>
      </c>
      <c r="B23" s="17" t="s">
        <v>57</v>
      </c>
      <c r="C23" s="7" t="s">
        <v>123</v>
      </c>
      <c r="D23" s="41">
        <v>538</v>
      </c>
      <c r="E23" s="41">
        <v>538</v>
      </c>
      <c r="F23" s="41">
        <v>538</v>
      </c>
    </row>
    <row r="24" spans="1:6" s="1" customFormat="1" ht="20.25" customHeight="1">
      <c r="A24" s="60">
        <v>19</v>
      </c>
      <c r="B24" s="16" t="s">
        <v>45</v>
      </c>
      <c r="C24" s="6" t="s">
        <v>122</v>
      </c>
      <c r="D24" s="40">
        <f>D25</f>
        <v>1</v>
      </c>
      <c r="E24" s="40">
        <f>E25</f>
        <v>1</v>
      </c>
      <c r="F24" s="40">
        <f>F25</f>
        <v>1</v>
      </c>
    </row>
    <row r="25" spans="1:6" s="2" customFormat="1" ht="65.25" customHeight="1">
      <c r="A25" s="60">
        <v>20</v>
      </c>
      <c r="B25" s="17" t="s">
        <v>46</v>
      </c>
      <c r="C25" s="7" t="s">
        <v>112</v>
      </c>
      <c r="D25" s="41">
        <v>1</v>
      </c>
      <c r="E25" s="41">
        <v>1</v>
      </c>
      <c r="F25" s="41">
        <v>1</v>
      </c>
    </row>
    <row r="26" spans="1:6" s="1" customFormat="1" ht="39.75" customHeight="1">
      <c r="A26" s="60">
        <v>21</v>
      </c>
      <c r="B26" s="16" t="s">
        <v>103</v>
      </c>
      <c r="C26" s="6" t="s">
        <v>121</v>
      </c>
      <c r="D26" s="40">
        <f>D27</f>
        <v>637.1</v>
      </c>
      <c r="E26" s="40">
        <f>E27</f>
        <v>637.1</v>
      </c>
      <c r="F26" s="40">
        <f>F27</f>
        <v>637.1</v>
      </c>
    </row>
    <row r="27" spans="1:6" s="2" customFormat="1" ht="33" customHeight="1">
      <c r="A27" s="60">
        <f>A26+1</f>
        <v>22</v>
      </c>
      <c r="B27" s="17" t="s">
        <v>104</v>
      </c>
      <c r="C27" s="7" t="s">
        <v>120</v>
      </c>
      <c r="D27" s="41">
        <v>637.1</v>
      </c>
      <c r="E27" s="41">
        <v>637.1</v>
      </c>
      <c r="F27" s="41">
        <v>637.1</v>
      </c>
    </row>
    <row r="28" spans="1:6" s="1" customFormat="1" ht="35.25" customHeight="1" hidden="1">
      <c r="A28" s="60">
        <f>A27+1</f>
        <v>23</v>
      </c>
      <c r="B28" s="16" t="s">
        <v>69</v>
      </c>
      <c r="C28" s="6" t="s">
        <v>70</v>
      </c>
      <c r="D28" s="46">
        <f>D29</f>
        <v>0</v>
      </c>
      <c r="E28" s="40">
        <f>E29</f>
        <v>0</v>
      </c>
      <c r="F28" s="40">
        <f>F29</f>
        <v>0</v>
      </c>
    </row>
    <row r="29" spans="1:6" s="9" customFormat="1" ht="53.25" customHeight="1" hidden="1">
      <c r="A29" s="60">
        <f>A28+1</f>
        <v>24</v>
      </c>
      <c r="B29" s="27" t="s">
        <v>72</v>
      </c>
      <c r="C29" s="28" t="s">
        <v>71</v>
      </c>
      <c r="D29" s="42">
        <v>0</v>
      </c>
      <c r="E29" s="41">
        <v>0</v>
      </c>
      <c r="F29" s="41">
        <v>0</v>
      </c>
    </row>
    <row r="30" spans="1:6" s="33" customFormat="1" ht="36" customHeight="1">
      <c r="A30" s="60">
        <f>A27+1</f>
        <v>23</v>
      </c>
      <c r="B30" s="16" t="s">
        <v>139</v>
      </c>
      <c r="C30" s="6" t="s">
        <v>141</v>
      </c>
      <c r="D30" s="40">
        <f>D31</f>
        <v>1</v>
      </c>
      <c r="E30" s="40">
        <f>E31</f>
        <v>1</v>
      </c>
      <c r="F30" s="40">
        <f>F31</f>
        <v>1</v>
      </c>
    </row>
    <row r="31" spans="1:6" s="34" customFormat="1" ht="66.75" customHeight="1">
      <c r="A31" s="60">
        <f aca="true" t="shared" si="1" ref="A31:A36">A30+1</f>
        <v>24</v>
      </c>
      <c r="B31" s="17" t="s">
        <v>140</v>
      </c>
      <c r="C31" s="7" t="s">
        <v>142</v>
      </c>
      <c r="D31" s="41">
        <v>1</v>
      </c>
      <c r="E31" s="41">
        <v>1</v>
      </c>
      <c r="F31" s="41">
        <v>1</v>
      </c>
    </row>
    <row r="32" spans="1:6" s="4" customFormat="1" ht="22.5" customHeight="1">
      <c r="A32" s="60">
        <f t="shared" si="1"/>
        <v>25</v>
      </c>
      <c r="B32" s="16" t="s">
        <v>47</v>
      </c>
      <c r="C32" s="6" t="s">
        <v>119</v>
      </c>
      <c r="D32" s="40">
        <f>D33</f>
        <v>8915.3</v>
      </c>
      <c r="E32" s="40">
        <f>E33</f>
        <v>5616.700000000001</v>
      </c>
      <c r="F32" s="40">
        <f>F33</f>
        <v>5296.5</v>
      </c>
    </row>
    <row r="33" spans="1:6" s="1" customFormat="1" ht="33.75" customHeight="1">
      <c r="A33" s="60">
        <f t="shared" si="1"/>
        <v>26</v>
      </c>
      <c r="B33" s="16" t="s">
        <v>60</v>
      </c>
      <c r="C33" s="6" t="s">
        <v>118</v>
      </c>
      <c r="D33" s="40">
        <f>D34+D37+D41+D44</f>
        <v>8915.3</v>
      </c>
      <c r="E33" s="40">
        <f>E34+E37+E41+E44</f>
        <v>5616.700000000001</v>
      </c>
      <c r="F33" s="40">
        <f>F34+F37+F41+F44</f>
        <v>5296.5</v>
      </c>
    </row>
    <row r="34" spans="1:6" s="9" customFormat="1" ht="15.75">
      <c r="A34" s="60">
        <f t="shared" si="1"/>
        <v>27</v>
      </c>
      <c r="B34" s="17" t="s">
        <v>86</v>
      </c>
      <c r="C34" s="7" t="s">
        <v>117</v>
      </c>
      <c r="D34" s="41">
        <f>D35+D36</f>
        <v>2499.1</v>
      </c>
      <c r="E34" s="41">
        <f>E35+E36</f>
        <v>1668.7</v>
      </c>
      <c r="F34" s="41">
        <f>F35+F36</f>
        <v>1668.7</v>
      </c>
    </row>
    <row r="35" spans="1:6" s="9" customFormat="1" ht="35.25" customHeight="1">
      <c r="A35" s="60">
        <f t="shared" si="1"/>
        <v>28</v>
      </c>
      <c r="B35" s="32" t="s">
        <v>87</v>
      </c>
      <c r="C35" s="7" t="s">
        <v>135</v>
      </c>
      <c r="D35" s="47">
        <v>294.7</v>
      </c>
      <c r="E35" s="47">
        <v>235.8</v>
      </c>
      <c r="F35" s="47">
        <v>235.8</v>
      </c>
    </row>
    <row r="36" spans="1:6" s="9" customFormat="1" ht="35.25" customHeight="1">
      <c r="A36" s="60">
        <f t="shared" si="1"/>
        <v>29</v>
      </c>
      <c r="B36" s="32" t="s">
        <v>98</v>
      </c>
      <c r="C36" s="7" t="s">
        <v>136</v>
      </c>
      <c r="D36" s="47">
        <v>2204.4</v>
      </c>
      <c r="E36" s="47">
        <v>1432.9</v>
      </c>
      <c r="F36" s="47">
        <v>1432.9</v>
      </c>
    </row>
    <row r="37" spans="1:6" s="9" customFormat="1" ht="31.5" hidden="1">
      <c r="A37" s="60">
        <f aca="true" t="shared" si="2" ref="A37:A77">A36+1</f>
        <v>30</v>
      </c>
      <c r="B37" s="17" t="s">
        <v>88</v>
      </c>
      <c r="C37" s="7" t="s">
        <v>97</v>
      </c>
      <c r="D37" s="42">
        <f>D38+D39+D40</f>
        <v>0</v>
      </c>
      <c r="E37" s="41">
        <f>E38+E39+E40</f>
        <v>0</v>
      </c>
      <c r="F37" s="41">
        <f>F38+F39+F40</f>
        <v>0</v>
      </c>
    </row>
    <row r="38" spans="1:6" s="9" customFormat="1" ht="72" customHeight="1" hidden="1">
      <c r="A38" s="60">
        <f t="shared" si="2"/>
        <v>31</v>
      </c>
      <c r="B38" s="17" t="s">
        <v>89</v>
      </c>
      <c r="C38" s="7" t="s">
        <v>92</v>
      </c>
      <c r="D38" s="48"/>
      <c r="E38" s="49"/>
      <c r="F38" s="49"/>
    </row>
    <row r="39" spans="1:6" s="9" customFormat="1" ht="64.5" customHeight="1" hidden="1">
      <c r="A39" s="60">
        <f t="shared" si="2"/>
        <v>32</v>
      </c>
      <c r="B39" s="31" t="s">
        <v>90</v>
      </c>
      <c r="C39" s="7" t="s">
        <v>93</v>
      </c>
      <c r="D39" s="48"/>
      <c r="E39" s="49"/>
      <c r="F39" s="49"/>
    </row>
    <row r="40" spans="1:6" s="9" customFormat="1" ht="82.5" customHeight="1" hidden="1">
      <c r="A40" s="60">
        <f t="shared" si="2"/>
        <v>33</v>
      </c>
      <c r="B40" s="31" t="s">
        <v>91</v>
      </c>
      <c r="C40" s="7" t="s">
        <v>94</v>
      </c>
      <c r="D40" s="48"/>
      <c r="E40" s="49"/>
      <c r="F40" s="49"/>
    </row>
    <row r="41" spans="1:6" s="9" customFormat="1" ht="35.25" customHeight="1">
      <c r="A41" s="60">
        <f t="shared" si="2"/>
        <v>34</v>
      </c>
      <c r="B41" s="35" t="s">
        <v>145</v>
      </c>
      <c r="C41" s="6" t="s">
        <v>116</v>
      </c>
      <c r="D41" s="40">
        <f>D42+D43</f>
        <v>96.89999999999999</v>
      </c>
      <c r="E41" s="40">
        <f>E42+E43</f>
        <v>101.2</v>
      </c>
      <c r="F41" s="40">
        <f>F42+F43</f>
        <v>4.8</v>
      </c>
    </row>
    <row r="42" spans="1:6" s="9" customFormat="1" ht="66.75" customHeight="1">
      <c r="A42" s="60">
        <f t="shared" si="2"/>
        <v>35</v>
      </c>
      <c r="B42" s="31" t="s">
        <v>95</v>
      </c>
      <c r="C42" s="7" t="s">
        <v>144</v>
      </c>
      <c r="D42" s="41">
        <v>4.8</v>
      </c>
      <c r="E42" s="41">
        <v>4.8</v>
      </c>
      <c r="F42" s="41">
        <v>4.8</v>
      </c>
    </row>
    <row r="43" spans="1:6" s="9" customFormat="1" ht="35.25" customHeight="1">
      <c r="A43" s="60">
        <f t="shared" si="2"/>
        <v>36</v>
      </c>
      <c r="B43" s="31" t="s">
        <v>143</v>
      </c>
      <c r="C43" s="7" t="s">
        <v>113</v>
      </c>
      <c r="D43" s="47">
        <v>92.1</v>
      </c>
      <c r="E43" s="47">
        <v>96.4</v>
      </c>
      <c r="F43" s="47">
        <v>0</v>
      </c>
    </row>
    <row r="44" spans="1:6" s="9" customFormat="1" ht="24" customHeight="1">
      <c r="A44" s="60">
        <f t="shared" si="2"/>
        <v>37</v>
      </c>
      <c r="B44" s="35" t="s">
        <v>146</v>
      </c>
      <c r="C44" s="6" t="s">
        <v>115</v>
      </c>
      <c r="D44" s="40">
        <f>D45</f>
        <v>6319.3</v>
      </c>
      <c r="E44" s="40">
        <f>E45</f>
        <v>3846.8</v>
      </c>
      <c r="F44" s="40">
        <f>F45</f>
        <v>3623</v>
      </c>
    </row>
    <row r="45" spans="1:6" s="9" customFormat="1" ht="35.25" customHeight="1">
      <c r="A45" s="60">
        <f t="shared" si="2"/>
        <v>38</v>
      </c>
      <c r="B45" s="31" t="s">
        <v>96</v>
      </c>
      <c r="C45" s="7" t="s">
        <v>114</v>
      </c>
      <c r="D45" s="49">
        <v>6319.3</v>
      </c>
      <c r="E45" s="49">
        <v>3846.8</v>
      </c>
      <c r="F45" s="49">
        <v>3623</v>
      </c>
    </row>
    <row r="46" spans="1:6" s="12" customFormat="1" ht="30.75" customHeight="1">
      <c r="A46" s="60">
        <f t="shared" si="2"/>
        <v>39</v>
      </c>
      <c r="B46" s="14" t="s">
        <v>62</v>
      </c>
      <c r="C46" s="13"/>
      <c r="D46" s="39">
        <f>SUM(D47+D54+D56+D60+D62+D66+D70)</f>
        <v>11299.099999999999</v>
      </c>
      <c r="E46" s="39">
        <f>SUM(E47+E54+E56+E60+E62+E66+E70+E72)</f>
        <v>8191.2</v>
      </c>
      <c r="F46" s="39">
        <f>SUM(F47+F54+F56+F60+F62+F66+F70+F72)</f>
        <v>7922.52</v>
      </c>
    </row>
    <row r="47" spans="1:6" s="4" customFormat="1" ht="24" customHeight="1">
      <c r="A47" s="60">
        <f t="shared" si="2"/>
        <v>40</v>
      </c>
      <c r="B47" s="18" t="s">
        <v>3</v>
      </c>
      <c r="C47" s="6" t="s">
        <v>13</v>
      </c>
      <c r="D47" s="40">
        <f>SUM(D48:D53)</f>
        <v>6357.3</v>
      </c>
      <c r="E47" s="40">
        <f>SUM(E48:E53)</f>
        <v>5312.8</v>
      </c>
      <c r="F47" s="40">
        <f>SUM(F48:F53)</f>
        <v>5456.72</v>
      </c>
    </row>
    <row r="48" spans="1:6" s="10" customFormat="1" ht="36" customHeight="1">
      <c r="A48" s="60">
        <f t="shared" si="2"/>
        <v>41</v>
      </c>
      <c r="B48" s="29" t="s">
        <v>20</v>
      </c>
      <c r="C48" s="7" t="s">
        <v>9</v>
      </c>
      <c r="D48" s="41">
        <v>1021</v>
      </c>
      <c r="E48" s="41">
        <v>1021</v>
      </c>
      <c r="F48" s="41">
        <v>1123.12</v>
      </c>
    </row>
    <row r="49" spans="1:6" s="10" customFormat="1" ht="51.75" customHeight="1">
      <c r="A49" s="60">
        <f t="shared" si="2"/>
        <v>42</v>
      </c>
      <c r="B49" s="29" t="s">
        <v>21</v>
      </c>
      <c r="C49" s="7" t="s">
        <v>10</v>
      </c>
      <c r="D49" s="41">
        <v>4157.6</v>
      </c>
      <c r="E49" s="41">
        <v>3227.1</v>
      </c>
      <c r="F49" s="41">
        <v>3457.8</v>
      </c>
    </row>
    <row r="50" spans="1:6" s="10" customFormat="1" ht="37.5" customHeight="1">
      <c r="A50" s="60">
        <f t="shared" si="2"/>
        <v>43</v>
      </c>
      <c r="B50" s="29" t="s">
        <v>22</v>
      </c>
      <c r="C50" s="7" t="s">
        <v>11</v>
      </c>
      <c r="D50" s="41">
        <v>1.5</v>
      </c>
      <c r="E50" s="41">
        <v>1.5</v>
      </c>
      <c r="F50" s="41">
        <v>1.5</v>
      </c>
    </row>
    <row r="51" spans="1:6" s="10" customFormat="1" ht="21" customHeight="1" hidden="1">
      <c r="A51" s="60">
        <f t="shared" si="2"/>
        <v>44</v>
      </c>
      <c r="B51" s="29" t="s">
        <v>85</v>
      </c>
      <c r="C51" s="7" t="s">
        <v>84</v>
      </c>
      <c r="D51" s="41">
        <v>0</v>
      </c>
      <c r="E51" s="41">
        <v>0</v>
      </c>
      <c r="F51" s="41">
        <v>0</v>
      </c>
    </row>
    <row r="52" spans="1:6" s="10" customFormat="1" ht="22.5" customHeight="1">
      <c r="A52" s="60">
        <f t="shared" si="2"/>
        <v>45</v>
      </c>
      <c r="B52" s="29" t="s">
        <v>23</v>
      </c>
      <c r="C52" s="7" t="s">
        <v>12</v>
      </c>
      <c r="D52" s="41">
        <v>10</v>
      </c>
      <c r="E52" s="41">
        <v>10</v>
      </c>
      <c r="F52" s="41">
        <v>10</v>
      </c>
    </row>
    <row r="53" spans="1:6" s="10" customFormat="1" ht="22.5" customHeight="1">
      <c r="A53" s="60">
        <f t="shared" si="2"/>
        <v>46</v>
      </c>
      <c r="B53" s="29" t="s">
        <v>33</v>
      </c>
      <c r="C53" s="7" t="s">
        <v>0</v>
      </c>
      <c r="D53" s="41">
        <f>1162.4+4.8</f>
        <v>1167.2</v>
      </c>
      <c r="E53" s="41">
        <v>1053.2</v>
      </c>
      <c r="F53" s="41">
        <v>864.3</v>
      </c>
    </row>
    <row r="54" spans="1:6" s="4" customFormat="1" ht="22.5" customHeight="1">
      <c r="A54" s="60">
        <f t="shared" si="2"/>
        <v>47</v>
      </c>
      <c r="B54" s="18" t="s">
        <v>4</v>
      </c>
      <c r="C54" s="6" t="s">
        <v>26</v>
      </c>
      <c r="D54" s="40">
        <f>SUM(D55)</f>
        <v>92.1</v>
      </c>
      <c r="E54" s="40">
        <f>SUM(E55)</f>
        <v>96.4</v>
      </c>
      <c r="F54" s="40">
        <f>SUM(F55)</f>
        <v>0</v>
      </c>
    </row>
    <row r="55" spans="1:6" s="10" customFormat="1" ht="22.5" customHeight="1">
      <c r="A55" s="60">
        <f t="shared" si="2"/>
        <v>48</v>
      </c>
      <c r="B55" s="29" t="s">
        <v>27</v>
      </c>
      <c r="C55" s="7" t="s">
        <v>28</v>
      </c>
      <c r="D55" s="41">
        <v>92.1</v>
      </c>
      <c r="E55" s="41">
        <v>96.4</v>
      </c>
      <c r="F55" s="41">
        <v>0</v>
      </c>
    </row>
    <row r="56" spans="1:6" s="4" customFormat="1" ht="31.5" customHeight="1">
      <c r="A56" s="60">
        <f t="shared" si="2"/>
        <v>49</v>
      </c>
      <c r="B56" s="18" t="s">
        <v>5</v>
      </c>
      <c r="C56" s="6" t="s">
        <v>14</v>
      </c>
      <c r="D56" s="40">
        <f>SUM(D57:D59)</f>
        <v>247.7</v>
      </c>
      <c r="E56" s="40">
        <f>E58+E57+E59</f>
        <v>13</v>
      </c>
      <c r="F56" s="40">
        <f>F58+F57+F59</f>
        <v>13</v>
      </c>
    </row>
    <row r="57" spans="1:6" s="4" customFormat="1" ht="33.75" customHeight="1">
      <c r="A57" s="60">
        <f t="shared" si="2"/>
        <v>50</v>
      </c>
      <c r="B57" s="29" t="s">
        <v>73</v>
      </c>
      <c r="C57" s="7" t="s">
        <v>75</v>
      </c>
      <c r="D57" s="41">
        <v>1.5</v>
      </c>
      <c r="E57" s="41">
        <v>1.5</v>
      </c>
      <c r="F57" s="41">
        <v>1.5</v>
      </c>
    </row>
    <row r="58" spans="1:6" s="10" customFormat="1" ht="22.5" customHeight="1">
      <c r="A58" s="60">
        <f t="shared" si="2"/>
        <v>51</v>
      </c>
      <c r="B58" s="29" t="s">
        <v>30</v>
      </c>
      <c r="C58" s="7" t="s">
        <v>29</v>
      </c>
      <c r="D58" s="41">
        <v>243.2</v>
      </c>
      <c r="E58" s="41">
        <v>8.5</v>
      </c>
      <c r="F58" s="41">
        <v>8.5</v>
      </c>
    </row>
    <row r="59" spans="1:6" s="10" customFormat="1" ht="32.25" customHeight="1">
      <c r="A59" s="60">
        <f t="shared" si="2"/>
        <v>52</v>
      </c>
      <c r="B59" s="29" t="s">
        <v>74</v>
      </c>
      <c r="C59" s="7" t="s">
        <v>76</v>
      </c>
      <c r="D59" s="41">
        <v>3</v>
      </c>
      <c r="E59" s="41">
        <v>3</v>
      </c>
      <c r="F59" s="41">
        <v>3</v>
      </c>
    </row>
    <row r="60" spans="1:6" s="4" customFormat="1" ht="22.5" customHeight="1">
      <c r="A60" s="60">
        <f t="shared" si="2"/>
        <v>53</v>
      </c>
      <c r="B60" s="18" t="s">
        <v>6</v>
      </c>
      <c r="C60" s="6" t="s">
        <v>15</v>
      </c>
      <c r="D60" s="40">
        <f>D61</f>
        <v>605.4</v>
      </c>
      <c r="E60" s="40">
        <f>E61</f>
        <v>617.8</v>
      </c>
      <c r="F60" s="40">
        <f>F61</f>
        <v>639.3</v>
      </c>
    </row>
    <row r="61" spans="1:6" s="10" customFormat="1" ht="22.5" customHeight="1">
      <c r="A61" s="60">
        <f t="shared" si="2"/>
        <v>54</v>
      </c>
      <c r="B61" s="29" t="s">
        <v>2</v>
      </c>
      <c r="C61" s="7" t="s">
        <v>1</v>
      </c>
      <c r="D61" s="41">
        <v>605.4</v>
      </c>
      <c r="E61" s="41">
        <v>617.8</v>
      </c>
      <c r="F61" s="41">
        <v>639.3</v>
      </c>
    </row>
    <row r="62" spans="1:6" s="4" customFormat="1" ht="22.5" customHeight="1">
      <c r="A62" s="60">
        <f t="shared" si="2"/>
        <v>55</v>
      </c>
      <c r="B62" s="18" t="s">
        <v>7</v>
      </c>
      <c r="C62" s="6" t="s">
        <v>16</v>
      </c>
      <c r="D62" s="40">
        <f>SUM(D63:D65)</f>
        <v>3860.4</v>
      </c>
      <c r="E62" s="40">
        <f>SUM(E63:E65)</f>
        <v>1815</v>
      </c>
      <c r="F62" s="40">
        <f>SUM(F63:F65)</f>
        <v>1299.6</v>
      </c>
    </row>
    <row r="63" spans="1:6" s="10" customFormat="1" ht="22.5" customHeight="1">
      <c r="A63" s="60">
        <f t="shared" si="2"/>
        <v>56</v>
      </c>
      <c r="B63" s="29" t="s">
        <v>24</v>
      </c>
      <c r="C63" s="7" t="s">
        <v>17</v>
      </c>
      <c r="D63" s="41">
        <v>436.4</v>
      </c>
      <c r="E63" s="41">
        <v>39.2</v>
      </c>
      <c r="F63" s="41">
        <v>39.2</v>
      </c>
    </row>
    <row r="64" spans="1:6" s="10" customFormat="1" ht="22.5" customHeight="1">
      <c r="A64" s="60">
        <f t="shared" si="2"/>
        <v>57</v>
      </c>
      <c r="B64" s="29" t="s">
        <v>32</v>
      </c>
      <c r="C64" s="7" t="s">
        <v>31</v>
      </c>
      <c r="D64" s="41">
        <f>785.6+750</f>
        <v>1535.6</v>
      </c>
      <c r="E64" s="41">
        <v>407.4</v>
      </c>
      <c r="F64" s="41">
        <v>339.8</v>
      </c>
    </row>
    <row r="65" spans="1:6" s="10" customFormat="1" ht="22.5" customHeight="1">
      <c r="A65" s="60">
        <f t="shared" si="2"/>
        <v>58</v>
      </c>
      <c r="B65" s="29" t="s">
        <v>105</v>
      </c>
      <c r="C65" s="7" t="s">
        <v>106</v>
      </c>
      <c r="D65" s="41">
        <v>1888.4</v>
      </c>
      <c r="E65" s="41">
        <v>1368.4</v>
      </c>
      <c r="F65" s="41">
        <v>920.6</v>
      </c>
    </row>
    <row r="66" spans="1:6" s="4" customFormat="1" ht="33" customHeight="1">
      <c r="A66" s="60">
        <f t="shared" si="2"/>
        <v>59</v>
      </c>
      <c r="B66" s="18" t="s">
        <v>147</v>
      </c>
      <c r="C66" s="6" t="s">
        <v>18</v>
      </c>
      <c r="D66" s="40">
        <f>D67</f>
        <v>119.3</v>
      </c>
      <c r="E66" s="40">
        <f>E67</f>
        <v>119.3</v>
      </c>
      <c r="F66" s="40">
        <f>F67</f>
        <v>119.3</v>
      </c>
    </row>
    <row r="67" spans="1:6" s="10" customFormat="1" ht="22.5" customHeight="1">
      <c r="A67" s="60">
        <f t="shared" si="2"/>
        <v>60</v>
      </c>
      <c r="B67" s="29" t="s">
        <v>25</v>
      </c>
      <c r="C67" s="7" t="s">
        <v>19</v>
      </c>
      <c r="D67" s="41">
        <v>119.3</v>
      </c>
      <c r="E67" s="41">
        <v>119.3</v>
      </c>
      <c r="F67" s="41">
        <v>119.3</v>
      </c>
    </row>
    <row r="68" spans="1:6" s="10" customFormat="1" ht="22.5" customHeight="1" hidden="1">
      <c r="A68" s="60">
        <f t="shared" si="2"/>
        <v>61</v>
      </c>
      <c r="B68" s="18" t="s">
        <v>80</v>
      </c>
      <c r="C68" s="6" t="s">
        <v>77</v>
      </c>
      <c r="D68" s="40">
        <f>D69</f>
        <v>0</v>
      </c>
      <c r="E68" s="40">
        <f>E69</f>
        <v>0</v>
      </c>
      <c r="F68" s="40">
        <f>F69</f>
        <v>0</v>
      </c>
    </row>
    <row r="69" spans="1:6" s="10" customFormat="1" ht="19.5" customHeight="1" hidden="1">
      <c r="A69" s="60">
        <f t="shared" si="2"/>
        <v>62</v>
      </c>
      <c r="B69" s="29" t="s">
        <v>79</v>
      </c>
      <c r="C69" s="7" t="s">
        <v>78</v>
      </c>
      <c r="D69" s="41">
        <v>0</v>
      </c>
      <c r="E69" s="41">
        <v>0</v>
      </c>
      <c r="F69" s="41">
        <v>0</v>
      </c>
    </row>
    <row r="70" spans="1:6" s="10" customFormat="1" ht="19.5" customHeight="1">
      <c r="A70" s="60">
        <f t="shared" si="2"/>
        <v>63</v>
      </c>
      <c r="B70" s="18" t="s">
        <v>100</v>
      </c>
      <c r="C70" s="6" t="s">
        <v>77</v>
      </c>
      <c r="D70" s="40">
        <f>D71</f>
        <v>16.9</v>
      </c>
      <c r="E70" s="40">
        <f>E71</f>
        <v>16.9</v>
      </c>
      <c r="F70" s="40">
        <f>F71</f>
        <v>16.9</v>
      </c>
    </row>
    <row r="71" spans="1:6" s="10" customFormat="1" ht="19.5" customHeight="1">
      <c r="A71" s="60">
        <f t="shared" si="2"/>
        <v>64</v>
      </c>
      <c r="B71" s="29" t="s">
        <v>102</v>
      </c>
      <c r="C71" s="7" t="s">
        <v>101</v>
      </c>
      <c r="D71" s="41">
        <v>16.9</v>
      </c>
      <c r="E71" s="41">
        <v>16.9</v>
      </c>
      <c r="F71" s="41">
        <v>16.9</v>
      </c>
    </row>
    <row r="72" spans="1:6" s="10" customFormat="1" ht="19.5" customHeight="1">
      <c r="A72" s="60">
        <f t="shared" si="2"/>
        <v>65</v>
      </c>
      <c r="B72" s="29" t="s">
        <v>68</v>
      </c>
      <c r="C72" s="7" t="s">
        <v>67</v>
      </c>
      <c r="D72" s="50">
        <v>0</v>
      </c>
      <c r="E72" s="41">
        <v>200</v>
      </c>
      <c r="F72" s="41">
        <v>377.7</v>
      </c>
    </row>
    <row r="73" spans="1:6" s="1" customFormat="1" ht="41.25" customHeight="1">
      <c r="A73" s="60">
        <f t="shared" si="2"/>
        <v>66</v>
      </c>
      <c r="B73" s="19" t="s">
        <v>34</v>
      </c>
      <c r="C73" s="13"/>
      <c r="D73" s="39">
        <f>SUM(D5-D46)</f>
        <v>0</v>
      </c>
      <c r="E73" s="39">
        <f>SUM(E5-E46)</f>
        <v>9.094947017729282E-13</v>
      </c>
      <c r="F73" s="39">
        <f>SUM(F5-F46)</f>
        <v>-0.020000000000436557</v>
      </c>
    </row>
    <row r="74" spans="1:6" ht="19.5" customHeight="1">
      <c r="A74" s="60">
        <f t="shared" si="2"/>
        <v>67</v>
      </c>
      <c r="B74" s="57" t="s">
        <v>63</v>
      </c>
      <c r="C74" s="58"/>
      <c r="D74" s="51">
        <f>D75</f>
        <v>0</v>
      </c>
      <c r="E74" s="51">
        <f>E75</f>
        <v>0</v>
      </c>
      <c r="F74" s="51">
        <f>F75</f>
        <v>0.020000000000436557</v>
      </c>
    </row>
    <row r="75" spans="1:6" ht="19.5" customHeight="1">
      <c r="A75" s="60">
        <f t="shared" si="2"/>
        <v>68</v>
      </c>
      <c r="B75" s="55" t="s">
        <v>64</v>
      </c>
      <c r="C75" s="56"/>
      <c r="D75" s="52">
        <f>D76+D77</f>
        <v>0</v>
      </c>
      <c r="E75" s="52">
        <f>E76+E77</f>
        <v>0</v>
      </c>
      <c r="F75" s="52">
        <f>F76+F77</f>
        <v>0.020000000000436557</v>
      </c>
    </row>
    <row r="76" spans="1:6" ht="19.5" customHeight="1">
      <c r="A76" s="60">
        <f t="shared" si="2"/>
        <v>69</v>
      </c>
      <c r="B76" s="55" t="s">
        <v>65</v>
      </c>
      <c r="C76" s="56"/>
      <c r="D76" s="52">
        <f>-D5</f>
        <v>-11299.099999999999</v>
      </c>
      <c r="E76" s="52">
        <f>-E5</f>
        <v>-8191.200000000001</v>
      </c>
      <c r="F76" s="52">
        <f>-F5</f>
        <v>-7922.5</v>
      </c>
    </row>
    <row r="77" spans="1:6" ht="19.5" customHeight="1">
      <c r="A77" s="60">
        <f t="shared" si="2"/>
        <v>70</v>
      </c>
      <c r="B77" s="55" t="s">
        <v>66</v>
      </c>
      <c r="C77" s="56"/>
      <c r="D77" s="52">
        <f>D46</f>
        <v>11299.099999999999</v>
      </c>
      <c r="E77" s="52">
        <f>E46</f>
        <v>8191.2</v>
      </c>
      <c r="F77" s="52">
        <f>F46</f>
        <v>7922.52</v>
      </c>
    </row>
    <row r="78" ht="15.75">
      <c r="A78" s="30"/>
    </row>
    <row r="79" ht="15.75">
      <c r="A79" s="30"/>
    </row>
    <row r="80" spans="1:6" ht="15.75" customHeight="1">
      <c r="A80" s="59" t="s">
        <v>107</v>
      </c>
      <c r="B80" s="59"/>
      <c r="C80" s="59"/>
      <c r="D80" s="59"/>
      <c r="E80" s="59"/>
      <c r="F80" s="59"/>
    </row>
    <row r="81" ht="15.75">
      <c r="A81" s="30"/>
    </row>
    <row r="82" ht="15.75">
      <c r="A82" s="30"/>
    </row>
    <row r="83" ht="15.75">
      <c r="A83" s="30"/>
    </row>
    <row r="84" ht="15.75">
      <c r="A84" s="30"/>
    </row>
    <row r="85" ht="15.75">
      <c r="A85" s="30"/>
    </row>
    <row r="86" ht="15.75">
      <c r="A86" s="30"/>
    </row>
    <row r="87" ht="15.75">
      <c r="A87" s="30"/>
    </row>
    <row r="88" ht="15.75">
      <c r="A88" s="30"/>
    </row>
    <row r="89" ht="15.75">
      <c r="A89" s="30"/>
    </row>
    <row r="90" ht="15.75">
      <c r="A90" s="30"/>
    </row>
    <row r="91" ht="15.75">
      <c r="A91" s="30"/>
    </row>
    <row r="92" ht="15.75">
      <c r="A92" s="30"/>
    </row>
    <row r="93" ht="15.75">
      <c r="A93" s="30"/>
    </row>
    <row r="94" ht="15.75">
      <c r="A94" s="30"/>
    </row>
    <row r="95" ht="15.75">
      <c r="A95" s="30"/>
    </row>
    <row r="96" ht="15.75">
      <c r="A96" s="30"/>
    </row>
  </sheetData>
  <sheetProtection/>
  <mergeCells count="6">
    <mergeCell ref="B1:F1"/>
    <mergeCell ref="B77:C77"/>
    <mergeCell ref="B74:C74"/>
    <mergeCell ref="B75:C75"/>
    <mergeCell ref="B76:C76"/>
    <mergeCell ref="A80:F80"/>
  </mergeCells>
  <conditionalFormatting sqref="D12:F12 D15:F15">
    <cfRule type="cellIs" priority="20" dxfId="1" operator="equal" stopIfTrue="1">
      <formula>0</formula>
    </cfRule>
  </conditionalFormatting>
  <printOptions horizontalCentered="1"/>
  <pageMargins left="0.1968503937007874" right="0.31496062992125984" top="0.3937007874015748" bottom="0.11811023622047245" header="0.1968503937007874" footer="0.1968503937007874"/>
  <pageSetup fitToHeight="0" horizontalDpi="600" verticalDpi="600" orientation="landscape" paperSize="9" r:id="rId1"/>
  <colBreaks count="2" manualBreakCount="2">
    <brk id="7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IT-Service</cp:lastModifiedBy>
  <cp:lastPrinted>2022-11-14T07:13:44Z</cp:lastPrinted>
  <dcterms:created xsi:type="dcterms:W3CDTF">2008-04-01T06:46:18Z</dcterms:created>
  <dcterms:modified xsi:type="dcterms:W3CDTF">2022-11-14T07:14:28Z</dcterms:modified>
  <cp:category/>
  <cp:version/>
  <cp:contentType/>
  <cp:contentStatus/>
</cp:coreProperties>
</file>