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45" windowWidth="15480" windowHeight="10620" activeTab="0"/>
  </bookViews>
  <sheets>
    <sheet name="Лист1 (2)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 (2)'!$6:$8</definedName>
  </definedNames>
  <calcPr fullCalcOnLoad="1"/>
</workbook>
</file>

<file path=xl/sharedStrings.xml><?xml version="1.0" encoding="utf-8"?>
<sst xmlns="http://schemas.openxmlformats.org/spreadsheetml/2006/main" count="460" uniqueCount="153">
  <si>
    <t>Код классификации доходов бюджета</t>
  </si>
  <si>
    <t>№ строки</t>
  </si>
  <si>
    <t>код главного администратора</t>
  </si>
  <si>
    <t>код элемента</t>
  </si>
  <si>
    <t>код группы</t>
  </si>
  <si>
    <t>код подгруппы</t>
  </si>
  <si>
    <t>код статьи</t>
  </si>
  <si>
    <t>код подстатьи</t>
  </si>
  <si>
    <t>1</t>
  </si>
  <si>
    <t>00</t>
  </si>
  <si>
    <t>НАЛОГОВЫЕ И НЕНАЛОГОВЫЕ ДОХОДЫ</t>
  </si>
  <si>
    <t>000</t>
  </si>
  <si>
    <t>11</t>
  </si>
  <si>
    <t>01</t>
  </si>
  <si>
    <t>02</t>
  </si>
  <si>
    <t>2</t>
  </si>
  <si>
    <t>182</t>
  </si>
  <si>
    <t>3</t>
  </si>
  <si>
    <t>5</t>
  </si>
  <si>
    <t>6</t>
  </si>
  <si>
    <t>7</t>
  </si>
  <si>
    <t>8</t>
  </si>
  <si>
    <t>10</t>
  </si>
  <si>
    <t>03</t>
  </si>
  <si>
    <t>Акцизы по подакцизным товарам (продукции), производимым на территории Российской Федерации</t>
  </si>
  <si>
    <t>08</t>
  </si>
  <si>
    <t>06</t>
  </si>
  <si>
    <t>05</t>
  </si>
  <si>
    <t>04</t>
  </si>
  <si>
    <t>БЕЗВОЗМЕЗДНЫЕ ПОСТУПЛЕНИЯ</t>
  </si>
  <si>
    <t>Налог на доходы физических лиц</t>
  </si>
  <si>
    <t>Единый сельскохозяйственный налог</t>
  </si>
  <si>
    <t>Дотации бюджетам субъектов Российской Федерации и муниципальных образований</t>
  </si>
  <si>
    <t>Всего</t>
  </si>
  <si>
    <t>Земельный налог</t>
  </si>
  <si>
    <t>4</t>
  </si>
  <si>
    <t>9</t>
  </si>
  <si>
    <t>12</t>
  </si>
  <si>
    <t>021</t>
  </si>
  <si>
    <t>13</t>
  </si>
  <si>
    <t>033</t>
  </si>
  <si>
    <t>Земельный налог с юридических лиц</t>
  </si>
  <si>
    <t>043</t>
  </si>
  <si>
    <t>Земельный налог с физических лиц</t>
  </si>
  <si>
    <t>14</t>
  </si>
  <si>
    <t>Наименование групп, подгрупп, статей, подстатей, элементов</t>
  </si>
  <si>
    <t>код подвида доходов</t>
  </si>
  <si>
    <t>0000</t>
  </si>
  <si>
    <t>110</t>
  </si>
  <si>
    <t>130</t>
  </si>
  <si>
    <t>150</t>
  </si>
  <si>
    <t>Доходы 
 бюджета  поселения
2022 года</t>
  </si>
  <si>
    <t>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</si>
  <si>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</t>
  </si>
  <si>
    <t>100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</si>
  <si>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</si>
  <si>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</si>
  <si>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</si>
  <si>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</si>
  <si>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231</t>
  </si>
  <si>
    <t>241</t>
  </si>
  <si>
    <t>251</t>
  </si>
  <si>
    <t>261</t>
  </si>
  <si>
    <t>Налоги на совокупный доход</t>
  </si>
  <si>
    <t>Налоги на имущество</t>
  </si>
  <si>
    <t>030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</si>
  <si>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</si>
  <si>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</si>
  <si>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</si>
  <si>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020</t>
  </si>
  <si>
    <t>15</t>
  </si>
  <si>
    <t>001</t>
  </si>
  <si>
    <t>Дотации бюджетам сельских поселений на выравнивание бюджетной обеспеченности из бюджета субъекта Российской Федерации</t>
  </si>
  <si>
    <t>16</t>
  </si>
  <si>
    <t>Дотации бюджетам сельских поселений на выравнивание бюджетной обеспеченности из бюджетов муниципальных районов</t>
  </si>
  <si>
    <t>35</t>
  </si>
  <si>
    <t>118</t>
  </si>
  <si>
    <t>Субвенции бюджетам бюджетной системы Российской Федерации</t>
  </si>
  <si>
    <t>30</t>
  </si>
  <si>
    <t>024</t>
  </si>
  <si>
    <t>7514</t>
  </si>
  <si>
    <t>Субвенции бюджетам сельских поселений на выполнение передаваемых полномочий субъектов Российской Федерации (на создание и обеспечение деятельности административных комиссий (в соответствии с Законом края от 23.04.2009 № 8-3170)</t>
  </si>
  <si>
    <t>20</t>
  </si>
  <si>
    <t>29</t>
  </si>
  <si>
    <t>999</t>
  </si>
  <si>
    <t>7412</t>
  </si>
  <si>
    <t>40</t>
  </si>
  <si>
    <t>Иные межбюджетные трансферты</t>
  </si>
  <si>
    <t>49</t>
  </si>
  <si>
    <t>Прочие межбюджетные трансферты, передаваемые бюджетам поселений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</si>
  <si>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</si>
  <si>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</si>
  <si>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</si>
  <si>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</si>
  <si>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</si>
  <si>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</si>
  <si>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</si>
  <si>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</si>
  <si>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</si>
  <si>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31</t>
  </si>
  <si>
    <t>32</t>
  </si>
  <si>
    <t>Осуществление первичного воинского учета на территориях, где отсутствуют военные комиссариаты</t>
  </si>
  <si>
    <t>Доходы от оказания платных услуг (работ) и компенсации затрат государства</t>
  </si>
  <si>
    <t>065</t>
  </si>
  <si>
    <t>Доходы, поступающие в порядке возмещения расходов, понесенных в связи с эксплуатацией имущества сельских поселений</t>
  </si>
  <si>
    <t>34</t>
  </si>
  <si>
    <t>7745</t>
  </si>
  <si>
    <t>36</t>
  </si>
  <si>
    <t>Доходы 
 бюджета  поселения
2023 года</t>
  </si>
  <si>
    <t>27</t>
  </si>
  <si>
    <t>28</t>
  </si>
  <si>
    <t>33</t>
  </si>
  <si>
    <t>2724</t>
  </si>
  <si>
    <t>Иные межбюджетные трансферты  на частичную компенсацию расходов на повышение оплаты труда отдельным категориям работников бюджетной сферы Красноярского края</t>
  </si>
  <si>
    <t>37</t>
  </si>
  <si>
    <t>7641</t>
  </si>
  <si>
    <t>Доходы бюджета поселения на 2022 год и плановый период 2023-2024 годов</t>
  </si>
  <si>
    <t>Доходы 
 бюджета  поселения
2024 года</t>
  </si>
  <si>
    <t>Приложение № 2</t>
  </si>
  <si>
    <t>к Решению Толстихинского сельского Совета депутатов Уярского района</t>
  </si>
  <si>
    <t>Иные межбюджетные трансферты бюджетам муниципальных образований края на обеспечение первичных мер пожарной безопасности в рамках подпрограммы "Предупреждение, спасение, помощь населению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</si>
  <si>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5299</t>
  </si>
  <si>
    <t>Иные межбюджетные трансферты бюджетам муниципальных образований края на обустройство и восстановление воинских захоронений в рамках подпрограммы "Поддержка муниципальных проектов по благоустройству территорий и повышению активности населения в решении вопросов местного значения" государственной программы Красноярского края "Содействие развитию местного самоуправления"</t>
  </si>
  <si>
    <t>7555</t>
  </si>
  <si>
    <t>Иные межбюджетные трансферты бюджетам муниципальных образований на осуществление расходов, направленных на реализацию мероприятий по поддержке местных инициатив, рамках подпрограммы "Поддержка местных инициатив" государственной программы Красноярского края "Содействие развитию местного самоуправления"</t>
  </si>
  <si>
    <t>Иные межбюджетные трансферты бюджетам муниципальных образований на реализацию мероприятий по неспецифической профилактике инфекций,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 в рамках подпрограммы "Профилактика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обеспечения" государственной программы Красноярского края "Развитие здравоохранения"</t>
  </si>
  <si>
    <t>0001</t>
  </si>
  <si>
    <t>0002</t>
  </si>
  <si>
    <t>Инициативные платежи, зачисляемые в бюджеты сельских поселений (поступления от юридических лиц)</t>
  </si>
  <si>
    <t>Инициативные платежи, зачисляемые в бюджеты сельских поселений</t>
  </si>
  <si>
    <t>Инициативные платежи, зачисляемые в бюджеты сельских поселений (поступления от физических лиц)</t>
  </si>
  <si>
    <t>код классификации операций, относящихся к доходам бюджетов</t>
  </si>
  <si>
    <t>Иные межбюджетные трансферты бюджетам муниципальных образований за содействие развитию налогового потенциала в рамках подпрограммы «Содействие развитию налогового потенциала муниципальных образований» государственной программы Красноярского края «Содействие развитию местного самоуправления»</t>
  </si>
  <si>
    <t>38</t>
  </si>
  <si>
    <t>39</t>
  </si>
  <si>
    <t>7571</t>
  </si>
  <si>
    <t>Субсидии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«Модернизация, реконструкция и капитальный ремонт объектов коммунальной инфраструктуры муниципальных образований»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</si>
  <si>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Прочие субсидии</t>
  </si>
  <si>
    <t>Субсидии бюджетам бюджетной системы Российской Федерации (межбюджетные субсидии)</t>
  </si>
  <si>
    <t>7508</t>
  </si>
  <si>
    <t>41</t>
  </si>
  <si>
    <t>Иные межбюджетные трансферты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</t>
  </si>
  <si>
    <t>1034</t>
  </si>
  <si>
    <t>42</t>
  </si>
  <si>
    <t>Иные межбюджетные трансферты бюджетам муниципальных образований на финансовое обеспечение (возмещение) расходных обязательств муниципальных образований, связанных с увеличением с 1 июня 2022 года региональных выплат</t>
  </si>
  <si>
    <t>(тыс. руб.)</t>
  </si>
  <si>
    <t>120</t>
  </si>
  <si>
    <t>025</t>
  </si>
  <si>
    <t>43</t>
  </si>
  <si>
    <t>44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</si>
  <si>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</si>
  <si>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</si>
  <si>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№ 2-122 от 28.12.2022 г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</si>
</sst>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7">
    <font>
      <sz val="10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0" fontId="2" fillId="32" borderId="10" xfId="0" applyNumberFormat="1" applyFont="1" applyFill="1" applyBorder="1" applyAlignment="1">
      <alignment horizontal="left" vertical="center" wrapText="1"/>
    </xf>
    <xf numFmtId="49" fontId="1" fillId="32" borderId="10" xfId="0" applyNumberFormat="1" applyFont="1" applyFill="1" applyBorder="1" applyAlignment="1">
      <alignment horizontal="center" vertical="center"/>
    </xf>
    <xf numFmtId="0" fontId="1" fillId="32" borderId="10" xfId="0" applyNumberFormat="1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1" fillId="32" borderId="0" xfId="0" applyFont="1" applyFill="1" applyAlignment="1">
      <alignment horizontal="left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 quotePrefix="1">
      <alignment horizontal="left" vertical="center" wrapText="1"/>
    </xf>
    <xf numFmtId="49" fontId="2" fillId="0" borderId="0" xfId="0" applyNumberFormat="1" applyFont="1" applyAlignment="1" quotePrefix="1">
      <alignment horizontal="left" vertical="center" wrapText="1"/>
    </xf>
    <xf numFmtId="172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172" fontId="2" fillId="32" borderId="10" xfId="0" applyNumberFormat="1" applyFont="1" applyFill="1" applyBorder="1" applyAlignment="1">
      <alignment horizontal="center" vertical="center"/>
    </xf>
    <xf numFmtId="172" fontId="1" fillId="32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 quotePrefix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10" xfId="0" applyNumberFormat="1" applyFont="1" applyBorder="1" applyAlignment="1" quotePrefix="1">
      <alignment horizontal="center" vertical="center" wrapText="1"/>
    </xf>
    <xf numFmtId="49" fontId="1" fillId="32" borderId="12" xfId="0" applyNumberFormat="1" applyFont="1" applyFill="1" applyBorder="1" applyAlignment="1">
      <alignment horizontal="left" vertical="center"/>
    </xf>
    <xf numFmtId="49" fontId="1" fillId="32" borderId="13" xfId="0" applyNumberFormat="1" applyFont="1" applyFill="1" applyBorder="1" applyAlignment="1">
      <alignment horizontal="left" vertical="center"/>
    </xf>
    <xf numFmtId="49" fontId="1" fillId="32" borderId="14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 quotePrefix="1">
      <alignment horizontal="center" vertical="center" wrapText="1"/>
    </xf>
    <xf numFmtId="0" fontId="1" fillId="32" borderId="10" xfId="0" applyNumberFormat="1" applyFont="1" applyFill="1" applyBorder="1" applyAlignment="1">
      <alignment horizontal="center" vertical="center" textRotation="90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 quotePrefix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view="pageBreakPreview" zoomScale="70" zoomScaleSheetLayoutView="70" zoomScalePageLayoutView="0" workbookViewId="0" topLeftCell="A1">
      <pane xSplit="10" ySplit="8" topLeftCell="K54" activePane="bottomRight" state="frozen"/>
      <selection pane="topLeft" activeCell="A1" sqref="A1"/>
      <selection pane="topRight" activeCell="K1" sqref="K1"/>
      <selection pane="bottomLeft" activeCell="A11" sqref="A11"/>
      <selection pane="bottomRight" activeCell="K11" sqref="K11:K12"/>
    </sheetView>
  </sheetViews>
  <sheetFormatPr defaultColWidth="9.00390625" defaultRowHeight="12.75"/>
  <cols>
    <col min="1" max="1" width="4.625" style="16" customWidth="1"/>
    <col min="2" max="2" width="7.25390625" style="17" customWidth="1"/>
    <col min="3" max="3" width="6.25390625" style="17" customWidth="1"/>
    <col min="4" max="4" width="6.875" style="17" customWidth="1"/>
    <col min="5" max="5" width="7.125" style="17" customWidth="1"/>
    <col min="6" max="6" width="6.75390625" style="17" customWidth="1"/>
    <col min="7" max="7" width="5.125" style="17" customWidth="1"/>
    <col min="8" max="8" width="6.375" style="17" customWidth="1"/>
    <col min="9" max="9" width="12.00390625" style="17" customWidth="1"/>
    <col min="10" max="10" width="56.25390625" style="17" customWidth="1"/>
    <col min="11" max="11" width="13.375" style="16" customWidth="1"/>
    <col min="12" max="12" width="14.125" style="16" customWidth="1"/>
    <col min="13" max="13" width="15.00390625" style="16" customWidth="1"/>
    <col min="14" max="15" width="12.75390625" style="16" bestFit="1" customWidth="1"/>
    <col min="16" max="16384" width="9.125" style="16" customWidth="1"/>
  </cols>
  <sheetData>
    <row r="1" spans="1:13" s="12" customFormat="1" ht="15" customHeight="1">
      <c r="A1" s="26" t="s">
        <v>118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s="12" customFormat="1" ht="18" customHeight="1">
      <c r="A2" s="26" t="s">
        <v>119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s="12" customFormat="1" ht="17.25" customHeight="1">
      <c r="A3" s="26" t="s">
        <v>152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s="12" customFormat="1" ht="27.75" customHeight="1">
      <c r="A4" s="27" t="s">
        <v>116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s="12" customFormat="1" ht="15.75" customHeight="1">
      <c r="A5" s="13"/>
      <c r="B5" s="14"/>
      <c r="C5" s="14"/>
      <c r="D5" s="14"/>
      <c r="E5" s="14"/>
      <c r="F5" s="14"/>
      <c r="G5" s="14"/>
      <c r="H5" s="14"/>
      <c r="I5" s="14"/>
      <c r="J5" s="14"/>
      <c r="K5" s="13"/>
      <c r="L5" s="13"/>
      <c r="M5" s="21" t="s">
        <v>145</v>
      </c>
    </row>
    <row r="6" spans="1:13" s="12" customFormat="1" ht="12.75" customHeight="1">
      <c r="A6" s="28" t="s">
        <v>1</v>
      </c>
      <c r="B6" s="29" t="s">
        <v>0</v>
      </c>
      <c r="C6" s="30"/>
      <c r="D6" s="30"/>
      <c r="E6" s="30"/>
      <c r="F6" s="30"/>
      <c r="G6" s="30"/>
      <c r="H6" s="20"/>
      <c r="I6" s="20"/>
      <c r="J6" s="22" t="s">
        <v>45</v>
      </c>
      <c r="K6" s="22" t="s">
        <v>51</v>
      </c>
      <c r="L6" s="22" t="s">
        <v>108</v>
      </c>
      <c r="M6" s="22" t="s">
        <v>117</v>
      </c>
    </row>
    <row r="7" spans="1:13" s="12" customFormat="1" ht="144.75" customHeight="1">
      <c r="A7" s="28"/>
      <c r="B7" s="1" t="s">
        <v>2</v>
      </c>
      <c r="C7" s="1" t="s">
        <v>4</v>
      </c>
      <c r="D7" s="1" t="s">
        <v>5</v>
      </c>
      <c r="E7" s="1" t="s">
        <v>6</v>
      </c>
      <c r="F7" s="1" t="s">
        <v>7</v>
      </c>
      <c r="G7" s="1" t="s">
        <v>3</v>
      </c>
      <c r="H7" s="1" t="s">
        <v>46</v>
      </c>
      <c r="I7" s="1" t="s">
        <v>131</v>
      </c>
      <c r="J7" s="22"/>
      <c r="K7" s="22"/>
      <c r="L7" s="22"/>
      <c r="M7" s="22"/>
    </row>
    <row r="8" spans="1:13" s="12" customFormat="1" ht="25.5" customHeight="1">
      <c r="A8" s="2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4">
        <v>10</v>
      </c>
      <c r="K8" s="4">
        <v>11</v>
      </c>
      <c r="L8" s="4">
        <v>12</v>
      </c>
      <c r="M8" s="4">
        <v>13</v>
      </c>
    </row>
    <row r="9" spans="1:15" ht="32.25" customHeight="1">
      <c r="A9" s="5" t="s">
        <v>8</v>
      </c>
      <c r="B9" s="5" t="s">
        <v>11</v>
      </c>
      <c r="C9" s="5" t="s">
        <v>8</v>
      </c>
      <c r="D9" s="5" t="s">
        <v>9</v>
      </c>
      <c r="E9" s="5" t="s">
        <v>9</v>
      </c>
      <c r="F9" s="5" t="s">
        <v>11</v>
      </c>
      <c r="G9" s="5" t="s">
        <v>9</v>
      </c>
      <c r="H9" s="5" t="s">
        <v>47</v>
      </c>
      <c r="I9" s="5" t="s">
        <v>11</v>
      </c>
      <c r="J9" s="6" t="s">
        <v>10</v>
      </c>
      <c r="K9" s="18">
        <f>K10+K12+K17+K19+K21+K24+K26+K28+K30</f>
        <v>2281.4</v>
      </c>
      <c r="L9" s="18">
        <f>L10+L12+L17+L19+L21+L24+L28+L30</f>
        <v>2622.3</v>
      </c>
      <c r="M9" s="18">
        <f>M10+M12+M17+M19+M21+M24+M28+M30</f>
        <v>2675.8</v>
      </c>
      <c r="N9" s="15"/>
      <c r="O9" s="15"/>
    </row>
    <row r="10" spans="1:15" ht="24" customHeight="1">
      <c r="A10" s="5" t="s">
        <v>15</v>
      </c>
      <c r="B10" s="5" t="s">
        <v>16</v>
      </c>
      <c r="C10" s="5" t="s">
        <v>8</v>
      </c>
      <c r="D10" s="5" t="s">
        <v>13</v>
      </c>
      <c r="E10" s="5" t="s">
        <v>14</v>
      </c>
      <c r="F10" s="5" t="s">
        <v>11</v>
      </c>
      <c r="G10" s="5" t="s">
        <v>9</v>
      </c>
      <c r="H10" s="5" t="s">
        <v>47</v>
      </c>
      <c r="I10" s="5" t="s">
        <v>48</v>
      </c>
      <c r="J10" s="6" t="s">
        <v>30</v>
      </c>
      <c r="K10" s="18">
        <f>SUM(K11)</f>
        <v>88.2</v>
      </c>
      <c r="L10" s="18">
        <f>SUM(L11)</f>
        <v>71.1</v>
      </c>
      <c r="M10" s="18">
        <f>SUM(M11)</f>
        <v>73.2</v>
      </c>
      <c r="N10" s="15"/>
      <c r="O10" s="15"/>
    </row>
    <row r="11" spans="1:15" ht="114.75" customHeight="1">
      <c r="A11" s="7" t="s">
        <v>17</v>
      </c>
      <c r="B11" s="7" t="s">
        <v>16</v>
      </c>
      <c r="C11" s="7" t="s">
        <v>8</v>
      </c>
      <c r="D11" s="7" t="s">
        <v>13</v>
      </c>
      <c r="E11" s="7" t="s">
        <v>14</v>
      </c>
      <c r="F11" s="7" t="s">
        <v>52</v>
      </c>
      <c r="G11" s="7" t="s">
        <v>13</v>
      </c>
      <c r="H11" s="7" t="s">
        <v>47</v>
      </c>
      <c r="I11" s="7" t="s">
        <v>48</v>
      </c>
      <c r="J11" s="8" t="s">
        <v>53</v>
      </c>
      <c r="K11" s="19">
        <v>88.2</v>
      </c>
      <c r="L11" s="19">
        <v>71.1</v>
      </c>
      <c r="M11" s="19">
        <v>73.2</v>
      </c>
      <c r="N11" s="15"/>
      <c r="O11" s="15"/>
    </row>
    <row r="12" spans="1:15" ht="61.5" customHeight="1">
      <c r="A12" s="5" t="s">
        <v>35</v>
      </c>
      <c r="B12" s="5" t="s">
        <v>54</v>
      </c>
      <c r="C12" s="5" t="s">
        <v>8</v>
      </c>
      <c r="D12" s="5" t="s">
        <v>23</v>
      </c>
      <c r="E12" s="5" t="s">
        <v>14</v>
      </c>
      <c r="F12" s="5" t="s">
        <v>11</v>
      </c>
      <c r="G12" s="5" t="s">
        <v>9</v>
      </c>
      <c r="H12" s="5" t="s">
        <v>47</v>
      </c>
      <c r="I12" s="5" t="s">
        <v>48</v>
      </c>
      <c r="J12" s="6" t="s">
        <v>24</v>
      </c>
      <c r="K12" s="18">
        <f>SUM(K13+K14+K15+K16)</f>
        <v>382</v>
      </c>
      <c r="L12" s="18">
        <f>SUM(L13+L14+L15+L16)</f>
        <v>338.8</v>
      </c>
      <c r="M12" s="18">
        <f>SUM(M13+M14+M15+M16)</f>
        <v>348.1</v>
      </c>
      <c r="N12" s="15"/>
      <c r="O12" s="15"/>
    </row>
    <row r="13" spans="1:15" ht="100.5" customHeight="1">
      <c r="A13" s="7" t="s">
        <v>18</v>
      </c>
      <c r="B13" s="7" t="s">
        <v>54</v>
      </c>
      <c r="C13" s="7" t="s">
        <v>8</v>
      </c>
      <c r="D13" s="7" t="s">
        <v>23</v>
      </c>
      <c r="E13" s="7" t="s">
        <v>14</v>
      </c>
      <c r="F13" s="7" t="s">
        <v>59</v>
      </c>
      <c r="G13" s="7" t="s">
        <v>13</v>
      </c>
      <c r="H13" s="7" t="s">
        <v>47</v>
      </c>
      <c r="I13" s="7" t="s">
        <v>48</v>
      </c>
      <c r="J13" s="8" t="s">
        <v>55</v>
      </c>
      <c r="K13" s="19">
        <v>191.5</v>
      </c>
      <c r="L13" s="19">
        <v>151.6</v>
      </c>
      <c r="M13" s="19">
        <v>153.3</v>
      </c>
      <c r="N13" s="15"/>
      <c r="O13" s="15"/>
    </row>
    <row r="14" spans="1:15" ht="114" customHeight="1">
      <c r="A14" s="7" t="s">
        <v>19</v>
      </c>
      <c r="B14" s="7" t="s">
        <v>54</v>
      </c>
      <c r="C14" s="7" t="s">
        <v>8</v>
      </c>
      <c r="D14" s="7" t="s">
        <v>23</v>
      </c>
      <c r="E14" s="7" t="s">
        <v>14</v>
      </c>
      <c r="F14" s="7" t="s">
        <v>60</v>
      </c>
      <c r="G14" s="7" t="s">
        <v>13</v>
      </c>
      <c r="H14" s="7" t="s">
        <v>47</v>
      </c>
      <c r="I14" s="7" t="s">
        <v>48</v>
      </c>
      <c r="J14" s="8" t="s">
        <v>56</v>
      </c>
      <c r="K14" s="19">
        <v>1.1</v>
      </c>
      <c r="L14" s="19">
        <v>0.8</v>
      </c>
      <c r="M14" s="19">
        <v>0.9</v>
      </c>
      <c r="N14" s="15"/>
      <c r="O14" s="15"/>
    </row>
    <row r="15" spans="1:15" ht="101.25" customHeight="1">
      <c r="A15" s="7" t="s">
        <v>20</v>
      </c>
      <c r="B15" s="7" t="s">
        <v>54</v>
      </c>
      <c r="C15" s="7" t="s">
        <v>8</v>
      </c>
      <c r="D15" s="7" t="s">
        <v>23</v>
      </c>
      <c r="E15" s="7" t="s">
        <v>14</v>
      </c>
      <c r="F15" s="7" t="s">
        <v>61</v>
      </c>
      <c r="G15" s="7" t="s">
        <v>13</v>
      </c>
      <c r="H15" s="7" t="s">
        <v>47</v>
      </c>
      <c r="I15" s="7" t="s">
        <v>48</v>
      </c>
      <c r="J15" s="8" t="s">
        <v>57</v>
      </c>
      <c r="K15" s="19">
        <v>211.4</v>
      </c>
      <c r="L15" s="19">
        <v>205.2</v>
      </c>
      <c r="M15" s="19">
        <v>213.6</v>
      </c>
      <c r="N15" s="15"/>
      <c r="O15" s="15"/>
    </row>
    <row r="16" spans="1:15" ht="116.25" customHeight="1">
      <c r="A16" s="7" t="s">
        <v>21</v>
      </c>
      <c r="B16" s="7" t="s">
        <v>54</v>
      </c>
      <c r="C16" s="7" t="s">
        <v>8</v>
      </c>
      <c r="D16" s="7" t="s">
        <v>23</v>
      </c>
      <c r="E16" s="7" t="s">
        <v>14</v>
      </c>
      <c r="F16" s="7" t="s">
        <v>62</v>
      </c>
      <c r="G16" s="7" t="s">
        <v>13</v>
      </c>
      <c r="H16" s="7" t="s">
        <v>47</v>
      </c>
      <c r="I16" s="7" t="s">
        <v>48</v>
      </c>
      <c r="J16" s="8" t="s">
        <v>58</v>
      </c>
      <c r="K16" s="19">
        <v>-22</v>
      </c>
      <c r="L16" s="19">
        <v>-18.8</v>
      </c>
      <c r="M16" s="19">
        <v>-19.7</v>
      </c>
      <c r="N16" s="15"/>
      <c r="O16" s="15"/>
    </row>
    <row r="17" spans="1:13" ht="21" customHeight="1">
      <c r="A17" s="5" t="s">
        <v>36</v>
      </c>
      <c r="B17" s="5" t="s">
        <v>16</v>
      </c>
      <c r="C17" s="5" t="s">
        <v>8</v>
      </c>
      <c r="D17" s="5" t="s">
        <v>27</v>
      </c>
      <c r="E17" s="5" t="s">
        <v>9</v>
      </c>
      <c r="F17" s="5" t="s">
        <v>11</v>
      </c>
      <c r="G17" s="5" t="s">
        <v>9</v>
      </c>
      <c r="H17" s="5" t="s">
        <v>47</v>
      </c>
      <c r="I17" s="5" t="s">
        <v>48</v>
      </c>
      <c r="J17" s="6" t="s">
        <v>63</v>
      </c>
      <c r="K17" s="18">
        <f>SUM(K18)</f>
        <v>400.2</v>
      </c>
      <c r="L17" s="18">
        <f>SUM(L18)</f>
        <v>809</v>
      </c>
      <c r="M17" s="18">
        <f>SUM(M18)</f>
        <v>851.1</v>
      </c>
    </row>
    <row r="18" spans="1:13" ht="23.25" customHeight="1">
      <c r="A18" s="7" t="s">
        <v>22</v>
      </c>
      <c r="B18" s="7" t="s">
        <v>16</v>
      </c>
      <c r="C18" s="7" t="s">
        <v>8</v>
      </c>
      <c r="D18" s="7" t="s">
        <v>27</v>
      </c>
      <c r="E18" s="7" t="s">
        <v>23</v>
      </c>
      <c r="F18" s="7" t="s">
        <v>52</v>
      </c>
      <c r="G18" s="7" t="s">
        <v>13</v>
      </c>
      <c r="H18" s="7" t="s">
        <v>47</v>
      </c>
      <c r="I18" s="7" t="s">
        <v>48</v>
      </c>
      <c r="J18" s="8" t="s">
        <v>31</v>
      </c>
      <c r="K18" s="19">
        <f>337.5+381.5-150-168.8</f>
        <v>400.2</v>
      </c>
      <c r="L18" s="19">
        <f>337.5+471.5</f>
        <v>809</v>
      </c>
      <c r="M18" s="19">
        <f>337.5+513.6</f>
        <v>851.1</v>
      </c>
    </row>
    <row r="19" spans="1:15" ht="24" customHeight="1">
      <c r="A19" s="5" t="s">
        <v>12</v>
      </c>
      <c r="B19" s="5" t="s">
        <v>16</v>
      </c>
      <c r="C19" s="5" t="s">
        <v>8</v>
      </c>
      <c r="D19" s="5" t="s">
        <v>26</v>
      </c>
      <c r="E19" s="5" t="s">
        <v>9</v>
      </c>
      <c r="F19" s="5" t="s">
        <v>11</v>
      </c>
      <c r="G19" s="5" t="s">
        <v>9</v>
      </c>
      <c r="H19" s="5" t="s">
        <v>47</v>
      </c>
      <c r="I19" s="5" t="s">
        <v>48</v>
      </c>
      <c r="J19" s="6" t="s">
        <v>64</v>
      </c>
      <c r="K19" s="18">
        <f>SUM(K20)</f>
        <v>99.5</v>
      </c>
      <c r="L19" s="18">
        <f>SUM(L20)</f>
        <v>87</v>
      </c>
      <c r="M19" s="18">
        <f>SUM(M20)</f>
        <v>87</v>
      </c>
      <c r="N19" s="15"/>
      <c r="O19" s="15"/>
    </row>
    <row r="20" spans="1:15" ht="78.75" customHeight="1">
      <c r="A20" s="7" t="s">
        <v>37</v>
      </c>
      <c r="B20" s="7" t="s">
        <v>16</v>
      </c>
      <c r="C20" s="7" t="s">
        <v>8</v>
      </c>
      <c r="D20" s="7" t="s">
        <v>26</v>
      </c>
      <c r="E20" s="7" t="s">
        <v>13</v>
      </c>
      <c r="F20" s="7" t="s">
        <v>65</v>
      </c>
      <c r="G20" s="7" t="s">
        <v>22</v>
      </c>
      <c r="H20" s="7" t="s">
        <v>47</v>
      </c>
      <c r="I20" s="7" t="s">
        <v>48</v>
      </c>
      <c r="J20" s="8" t="s">
        <v>66</v>
      </c>
      <c r="K20" s="19">
        <v>99.5</v>
      </c>
      <c r="L20" s="19">
        <v>87</v>
      </c>
      <c r="M20" s="19">
        <v>87</v>
      </c>
      <c r="N20" s="15"/>
      <c r="O20" s="15"/>
    </row>
    <row r="21" spans="1:15" ht="22.5" customHeight="1">
      <c r="A21" s="5" t="s">
        <v>39</v>
      </c>
      <c r="B21" s="5" t="s">
        <v>16</v>
      </c>
      <c r="C21" s="5" t="s">
        <v>8</v>
      </c>
      <c r="D21" s="5" t="s">
        <v>26</v>
      </c>
      <c r="E21" s="5" t="s">
        <v>9</v>
      </c>
      <c r="F21" s="5" t="s">
        <v>11</v>
      </c>
      <c r="G21" s="5" t="s">
        <v>9</v>
      </c>
      <c r="H21" s="5" t="s">
        <v>47</v>
      </c>
      <c r="I21" s="5" t="s">
        <v>48</v>
      </c>
      <c r="J21" s="6" t="s">
        <v>34</v>
      </c>
      <c r="K21" s="18">
        <f>SUM(K22:K23)</f>
        <v>591.8</v>
      </c>
      <c r="L21" s="18">
        <f>SUM(L22:L23)</f>
        <v>638.2</v>
      </c>
      <c r="M21" s="18">
        <f>SUM(M22:M23)</f>
        <v>638.2</v>
      </c>
      <c r="N21" s="15"/>
      <c r="O21" s="15"/>
    </row>
    <row r="22" spans="1:15" ht="23.25" customHeight="1">
      <c r="A22" s="7" t="s">
        <v>44</v>
      </c>
      <c r="B22" s="7" t="s">
        <v>16</v>
      </c>
      <c r="C22" s="7" t="s">
        <v>8</v>
      </c>
      <c r="D22" s="7" t="s">
        <v>26</v>
      </c>
      <c r="E22" s="7" t="s">
        <v>26</v>
      </c>
      <c r="F22" s="7" t="s">
        <v>40</v>
      </c>
      <c r="G22" s="7" t="s">
        <v>22</v>
      </c>
      <c r="H22" s="7" t="s">
        <v>47</v>
      </c>
      <c r="I22" s="7" t="s">
        <v>48</v>
      </c>
      <c r="J22" s="8" t="s">
        <v>41</v>
      </c>
      <c r="K22" s="19">
        <v>28.6</v>
      </c>
      <c r="L22" s="19">
        <v>75</v>
      </c>
      <c r="M22" s="19">
        <v>75</v>
      </c>
      <c r="N22" s="15"/>
      <c r="O22" s="15"/>
    </row>
    <row r="23" spans="1:15" ht="24.75" customHeight="1">
      <c r="A23" s="7" t="s">
        <v>70</v>
      </c>
      <c r="B23" s="7" t="s">
        <v>16</v>
      </c>
      <c r="C23" s="7" t="s">
        <v>8</v>
      </c>
      <c r="D23" s="7" t="s">
        <v>26</v>
      </c>
      <c r="E23" s="7" t="s">
        <v>26</v>
      </c>
      <c r="F23" s="7" t="s">
        <v>42</v>
      </c>
      <c r="G23" s="7" t="s">
        <v>22</v>
      </c>
      <c r="H23" s="7" t="s">
        <v>47</v>
      </c>
      <c r="I23" s="7" t="s">
        <v>48</v>
      </c>
      <c r="J23" s="8" t="s">
        <v>43</v>
      </c>
      <c r="K23" s="19">
        <f>575.3-12.1</f>
        <v>563.1999999999999</v>
      </c>
      <c r="L23" s="19">
        <v>563.2</v>
      </c>
      <c r="M23" s="19">
        <v>563.2</v>
      </c>
      <c r="N23" s="15"/>
      <c r="O23" s="15"/>
    </row>
    <row r="24" spans="1:13" ht="24" customHeight="1">
      <c r="A24" s="5" t="s">
        <v>73</v>
      </c>
      <c r="B24" s="5" t="s">
        <v>38</v>
      </c>
      <c r="C24" s="5" t="s">
        <v>8</v>
      </c>
      <c r="D24" s="5" t="s">
        <v>25</v>
      </c>
      <c r="E24" s="5" t="s">
        <v>9</v>
      </c>
      <c r="F24" s="5" t="s">
        <v>11</v>
      </c>
      <c r="G24" s="5" t="s">
        <v>9</v>
      </c>
      <c r="H24" s="5" t="s">
        <v>47</v>
      </c>
      <c r="I24" s="5" t="s">
        <v>48</v>
      </c>
      <c r="J24" s="6" t="s">
        <v>67</v>
      </c>
      <c r="K24" s="18">
        <f>SUM(K25)</f>
        <v>2.3</v>
      </c>
      <c r="L24" s="18">
        <f>SUM(L25)</f>
        <v>3.2</v>
      </c>
      <c r="M24" s="18">
        <f>SUM(M25)</f>
        <v>3.2</v>
      </c>
    </row>
    <row r="25" spans="1:13" ht="114.75" customHeight="1">
      <c r="A25" s="7" t="s">
        <v>90</v>
      </c>
      <c r="B25" s="7" t="s">
        <v>38</v>
      </c>
      <c r="C25" s="7" t="s">
        <v>8</v>
      </c>
      <c r="D25" s="7" t="s">
        <v>25</v>
      </c>
      <c r="E25" s="7" t="s">
        <v>28</v>
      </c>
      <c r="F25" s="7" t="s">
        <v>69</v>
      </c>
      <c r="G25" s="7" t="s">
        <v>13</v>
      </c>
      <c r="H25" s="7" t="s">
        <v>47</v>
      </c>
      <c r="I25" s="7" t="s">
        <v>48</v>
      </c>
      <c r="J25" s="8" t="s">
        <v>68</v>
      </c>
      <c r="K25" s="19">
        <v>2.3</v>
      </c>
      <c r="L25" s="19">
        <v>3.2</v>
      </c>
      <c r="M25" s="19">
        <v>3.2</v>
      </c>
    </row>
    <row r="26" spans="1:13" ht="53.25" customHeight="1">
      <c r="A26" s="5" t="s">
        <v>91</v>
      </c>
      <c r="B26" s="5" t="s">
        <v>38</v>
      </c>
      <c r="C26" s="5" t="s">
        <v>8</v>
      </c>
      <c r="D26" s="5" t="s">
        <v>12</v>
      </c>
      <c r="E26" s="5" t="s">
        <v>9</v>
      </c>
      <c r="F26" s="5" t="s">
        <v>11</v>
      </c>
      <c r="G26" s="5" t="s">
        <v>9</v>
      </c>
      <c r="H26" s="5" t="s">
        <v>47</v>
      </c>
      <c r="I26" s="5" t="s">
        <v>11</v>
      </c>
      <c r="J26" s="6" t="s">
        <v>150</v>
      </c>
      <c r="K26" s="18">
        <f>SUM(K27)</f>
        <v>0.2</v>
      </c>
      <c r="L26" s="18">
        <f>SUM(L27)</f>
        <v>0</v>
      </c>
      <c r="M26" s="18">
        <f>SUM(M27)</f>
        <v>0</v>
      </c>
    </row>
    <row r="27" spans="1:13" ht="114" customHeight="1">
      <c r="A27" s="7" t="s">
        <v>92</v>
      </c>
      <c r="B27" s="7" t="s">
        <v>38</v>
      </c>
      <c r="C27" s="7" t="s">
        <v>8</v>
      </c>
      <c r="D27" s="7" t="s">
        <v>12</v>
      </c>
      <c r="E27" s="7" t="s">
        <v>27</v>
      </c>
      <c r="F27" s="7" t="s">
        <v>147</v>
      </c>
      <c r="G27" s="7" t="s">
        <v>22</v>
      </c>
      <c r="H27" s="7" t="s">
        <v>47</v>
      </c>
      <c r="I27" s="7" t="s">
        <v>146</v>
      </c>
      <c r="J27" s="9" t="s">
        <v>151</v>
      </c>
      <c r="K27" s="19">
        <v>0.2</v>
      </c>
      <c r="L27" s="19">
        <v>0</v>
      </c>
      <c r="M27" s="19">
        <v>0</v>
      </c>
    </row>
    <row r="28" spans="1:13" ht="39" customHeight="1">
      <c r="A28" s="5" t="s">
        <v>82</v>
      </c>
      <c r="B28" s="5" t="s">
        <v>38</v>
      </c>
      <c r="C28" s="5" t="s">
        <v>8</v>
      </c>
      <c r="D28" s="5" t="s">
        <v>39</v>
      </c>
      <c r="E28" s="5" t="s">
        <v>9</v>
      </c>
      <c r="F28" s="5" t="s">
        <v>11</v>
      </c>
      <c r="G28" s="5" t="s">
        <v>9</v>
      </c>
      <c r="H28" s="5" t="s">
        <v>47</v>
      </c>
      <c r="I28" s="5" t="s">
        <v>49</v>
      </c>
      <c r="J28" s="6" t="s">
        <v>102</v>
      </c>
      <c r="K28" s="18">
        <f>SUM(K29)</f>
        <v>634.8000000000001</v>
      </c>
      <c r="L28" s="18">
        <f>SUM(L29)</f>
        <v>675</v>
      </c>
      <c r="M28" s="18">
        <f>SUM(M29)</f>
        <v>675</v>
      </c>
    </row>
    <row r="29" spans="1:13" ht="63" customHeight="1">
      <c r="A29" s="7" t="s">
        <v>93</v>
      </c>
      <c r="B29" s="7" t="s">
        <v>38</v>
      </c>
      <c r="C29" s="7" t="s">
        <v>8</v>
      </c>
      <c r="D29" s="7" t="s">
        <v>39</v>
      </c>
      <c r="E29" s="7" t="s">
        <v>14</v>
      </c>
      <c r="F29" s="7" t="s">
        <v>103</v>
      </c>
      <c r="G29" s="7" t="s">
        <v>22</v>
      </c>
      <c r="H29" s="7" t="s">
        <v>47</v>
      </c>
      <c r="I29" s="7" t="s">
        <v>49</v>
      </c>
      <c r="J29" s="9" t="s">
        <v>104</v>
      </c>
      <c r="K29" s="19">
        <f>622.7+12.1</f>
        <v>634.8000000000001</v>
      </c>
      <c r="L29" s="19">
        <v>675</v>
      </c>
      <c r="M29" s="19">
        <v>675</v>
      </c>
    </row>
    <row r="30" spans="1:13" ht="39" customHeight="1">
      <c r="A30" s="5" t="s">
        <v>94</v>
      </c>
      <c r="B30" s="5" t="s">
        <v>38</v>
      </c>
      <c r="C30" s="5" t="s">
        <v>8</v>
      </c>
      <c r="D30" s="5" t="s">
        <v>90</v>
      </c>
      <c r="E30" s="5" t="s">
        <v>70</v>
      </c>
      <c r="F30" s="5" t="s">
        <v>65</v>
      </c>
      <c r="G30" s="5" t="s">
        <v>9</v>
      </c>
      <c r="H30" s="5" t="s">
        <v>47</v>
      </c>
      <c r="I30" s="5" t="s">
        <v>11</v>
      </c>
      <c r="J30" s="6" t="s">
        <v>129</v>
      </c>
      <c r="K30" s="18">
        <f>SUM(K31:K32)</f>
        <v>82.4</v>
      </c>
      <c r="L30" s="18">
        <f>SUM(L31:L32)</f>
        <v>0</v>
      </c>
      <c r="M30" s="18">
        <f>SUM(M31:M32)</f>
        <v>0</v>
      </c>
    </row>
    <row r="31" spans="1:13" ht="48.75" customHeight="1">
      <c r="A31" s="7" t="s">
        <v>95</v>
      </c>
      <c r="B31" s="7" t="s">
        <v>38</v>
      </c>
      <c r="C31" s="7" t="s">
        <v>8</v>
      </c>
      <c r="D31" s="7" t="s">
        <v>90</v>
      </c>
      <c r="E31" s="7" t="s">
        <v>70</v>
      </c>
      <c r="F31" s="7" t="s">
        <v>65</v>
      </c>
      <c r="G31" s="7" t="s">
        <v>22</v>
      </c>
      <c r="H31" s="7" t="s">
        <v>126</v>
      </c>
      <c r="I31" s="7" t="s">
        <v>50</v>
      </c>
      <c r="J31" s="9" t="s">
        <v>128</v>
      </c>
      <c r="K31" s="19">
        <v>57.7</v>
      </c>
      <c r="L31" s="19">
        <v>0</v>
      </c>
      <c r="M31" s="19">
        <v>0</v>
      </c>
    </row>
    <row r="32" spans="1:13" ht="50.25" customHeight="1">
      <c r="A32" s="7" t="s">
        <v>96</v>
      </c>
      <c r="B32" s="7" t="s">
        <v>38</v>
      </c>
      <c r="C32" s="7" t="s">
        <v>8</v>
      </c>
      <c r="D32" s="7" t="s">
        <v>90</v>
      </c>
      <c r="E32" s="7" t="s">
        <v>70</v>
      </c>
      <c r="F32" s="7" t="s">
        <v>65</v>
      </c>
      <c r="G32" s="7" t="s">
        <v>22</v>
      </c>
      <c r="H32" s="7" t="s">
        <v>127</v>
      </c>
      <c r="I32" s="7" t="s">
        <v>50</v>
      </c>
      <c r="J32" s="9" t="s">
        <v>130</v>
      </c>
      <c r="K32" s="19">
        <v>24.7</v>
      </c>
      <c r="L32" s="19">
        <v>0</v>
      </c>
      <c r="M32" s="19">
        <v>0</v>
      </c>
    </row>
    <row r="33" spans="1:13" ht="27" customHeight="1">
      <c r="A33" s="5" t="s">
        <v>97</v>
      </c>
      <c r="B33" s="5" t="s">
        <v>11</v>
      </c>
      <c r="C33" s="5" t="s">
        <v>15</v>
      </c>
      <c r="D33" s="5" t="s">
        <v>9</v>
      </c>
      <c r="E33" s="5" t="s">
        <v>9</v>
      </c>
      <c r="F33" s="5" t="s">
        <v>11</v>
      </c>
      <c r="G33" s="5" t="s">
        <v>9</v>
      </c>
      <c r="H33" s="5" t="s">
        <v>47</v>
      </c>
      <c r="I33" s="5" t="s">
        <v>11</v>
      </c>
      <c r="J33" s="6" t="s">
        <v>29</v>
      </c>
      <c r="K33" s="18">
        <f>K34+K37+K40+K43</f>
        <v>16593.9</v>
      </c>
      <c r="L33" s="18">
        <f>L34+L37+L40+L43</f>
        <v>4922.5</v>
      </c>
      <c r="M33" s="18">
        <f>M34+M37+M40+M43</f>
        <v>4402.2</v>
      </c>
    </row>
    <row r="34" spans="1:13" ht="42" customHeight="1">
      <c r="A34" s="5" t="s">
        <v>98</v>
      </c>
      <c r="B34" s="5" t="s">
        <v>38</v>
      </c>
      <c r="C34" s="5" t="s">
        <v>15</v>
      </c>
      <c r="D34" s="5" t="s">
        <v>14</v>
      </c>
      <c r="E34" s="5" t="s">
        <v>13</v>
      </c>
      <c r="F34" s="5" t="s">
        <v>11</v>
      </c>
      <c r="G34" s="5" t="s">
        <v>9</v>
      </c>
      <c r="H34" s="5" t="s">
        <v>47</v>
      </c>
      <c r="I34" s="5" t="s">
        <v>50</v>
      </c>
      <c r="J34" s="6" t="s">
        <v>32</v>
      </c>
      <c r="K34" s="18">
        <f>SUM(K35:K36)</f>
        <v>2842.3</v>
      </c>
      <c r="L34" s="18">
        <f>SUM(L35:L36)</f>
        <v>1436</v>
      </c>
      <c r="M34" s="18">
        <f>SUM(M35:M36)</f>
        <v>1436</v>
      </c>
    </row>
    <row r="35" spans="1:13" ht="59.25" customHeight="1">
      <c r="A35" s="7" t="s">
        <v>109</v>
      </c>
      <c r="B35" s="7" t="s">
        <v>38</v>
      </c>
      <c r="C35" s="7" t="s">
        <v>15</v>
      </c>
      <c r="D35" s="7" t="s">
        <v>14</v>
      </c>
      <c r="E35" s="7" t="s">
        <v>70</v>
      </c>
      <c r="F35" s="7" t="s">
        <v>71</v>
      </c>
      <c r="G35" s="7" t="s">
        <v>22</v>
      </c>
      <c r="H35" s="7" t="s">
        <v>47</v>
      </c>
      <c r="I35" s="7" t="s">
        <v>50</v>
      </c>
      <c r="J35" s="10" t="s">
        <v>72</v>
      </c>
      <c r="K35" s="19">
        <v>421.9</v>
      </c>
      <c r="L35" s="19">
        <v>225.8</v>
      </c>
      <c r="M35" s="19">
        <v>225.8</v>
      </c>
    </row>
    <row r="36" spans="1:13" ht="55.5" customHeight="1">
      <c r="A36" s="7" t="s">
        <v>110</v>
      </c>
      <c r="B36" s="7" t="s">
        <v>38</v>
      </c>
      <c r="C36" s="7" t="s">
        <v>15</v>
      </c>
      <c r="D36" s="7" t="s">
        <v>14</v>
      </c>
      <c r="E36" s="7" t="s">
        <v>73</v>
      </c>
      <c r="F36" s="7" t="s">
        <v>71</v>
      </c>
      <c r="G36" s="7" t="s">
        <v>22</v>
      </c>
      <c r="H36" s="7" t="s">
        <v>47</v>
      </c>
      <c r="I36" s="7" t="s">
        <v>50</v>
      </c>
      <c r="J36" s="9" t="s">
        <v>74</v>
      </c>
      <c r="K36" s="19">
        <v>2420.4</v>
      </c>
      <c r="L36" s="19">
        <v>1210.2</v>
      </c>
      <c r="M36" s="19">
        <v>1210.2</v>
      </c>
    </row>
    <row r="37" spans="1:13" ht="49.5" customHeight="1">
      <c r="A37" s="5" t="s">
        <v>83</v>
      </c>
      <c r="B37" s="5" t="s">
        <v>38</v>
      </c>
      <c r="C37" s="5" t="s">
        <v>15</v>
      </c>
      <c r="D37" s="5" t="s">
        <v>14</v>
      </c>
      <c r="E37" s="5" t="s">
        <v>82</v>
      </c>
      <c r="F37" s="5" t="s">
        <v>11</v>
      </c>
      <c r="G37" s="5" t="s">
        <v>9</v>
      </c>
      <c r="H37" s="5" t="s">
        <v>47</v>
      </c>
      <c r="I37" s="5" t="s">
        <v>50</v>
      </c>
      <c r="J37" s="11" t="s">
        <v>138</v>
      </c>
      <c r="K37" s="18">
        <f>SUM(K38)</f>
        <v>9081.2</v>
      </c>
      <c r="L37" s="18">
        <f>SUM(L38+L39)</f>
        <v>0</v>
      </c>
      <c r="M37" s="18">
        <f>SUM(M38+M39)</f>
        <v>0</v>
      </c>
    </row>
    <row r="38" spans="1:13" ht="24" customHeight="1">
      <c r="A38" s="7" t="s">
        <v>78</v>
      </c>
      <c r="B38" s="7" t="s">
        <v>38</v>
      </c>
      <c r="C38" s="7" t="s">
        <v>15</v>
      </c>
      <c r="D38" s="7" t="s">
        <v>14</v>
      </c>
      <c r="E38" s="7" t="s">
        <v>83</v>
      </c>
      <c r="F38" s="7" t="s">
        <v>84</v>
      </c>
      <c r="G38" s="7" t="s">
        <v>9</v>
      </c>
      <c r="H38" s="7" t="s">
        <v>47</v>
      </c>
      <c r="I38" s="7" t="s">
        <v>50</v>
      </c>
      <c r="J38" s="9" t="s">
        <v>137</v>
      </c>
      <c r="K38" s="19">
        <f>SUM(K39)</f>
        <v>9081.2</v>
      </c>
      <c r="L38" s="19">
        <f>SUM(L39)</f>
        <v>0</v>
      </c>
      <c r="M38" s="19">
        <f>SUM(M39)</f>
        <v>0</v>
      </c>
    </row>
    <row r="39" spans="1:13" ht="291" customHeight="1">
      <c r="A39" s="7" t="s">
        <v>99</v>
      </c>
      <c r="B39" s="7" t="s">
        <v>38</v>
      </c>
      <c r="C39" s="7" t="s">
        <v>15</v>
      </c>
      <c r="D39" s="7" t="s">
        <v>14</v>
      </c>
      <c r="E39" s="7" t="s">
        <v>83</v>
      </c>
      <c r="F39" s="7" t="s">
        <v>84</v>
      </c>
      <c r="G39" s="7" t="s">
        <v>22</v>
      </c>
      <c r="H39" s="7" t="s">
        <v>135</v>
      </c>
      <c r="I39" s="7" t="s">
        <v>50</v>
      </c>
      <c r="J39" s="8" t="s">
        <v>136</v>
      </c>
      <c r="K39" s="19">
        <v>9081.2</v>
      </c>
      <c r="L39" s="19">
        <v>0</v>
      </c>
      <c r="M39" s="19">
        <v>0</v>
      </c>
    </row>
    <row r="40" spans="1:13" ht="41.25" customHeight="1">
      <c r="A40" s="5" t="s">
        <v>100</v>
      </c>
      <c r="B40" s="5" t="s">
        <v>38</v>
      </c>
      <c r="C40" s="5" t="s">
        <v>15</v>
      </c>
      <c r="D40" s="5" t="s">
        <v>14</v>
      </c>
      <c r="E40" s="5" t="s">
        <v>78</v>
      </c>
      <c r="F40" s="5" t="s">
        <v>11</v>
      </c>
      <c r="G40" s="5" t="s">
        <v>9</v>
      </c>
      <c r="H40" s="5" t="s">
        <v>47</v>
      </c>
      <c r="I40" s="5" t="s">
        <v>50</v>
      </c>
      <c r="J40" s="11" t="s">
        <v>77</v>
      </c>
      <c r="K40" s="18">
        <f>SUM(K41+K42)</f>
        <v>117.5</v>
      </c>
      <c r="L40" s="18">
        <f>SUM(L41+L42)</f>
        <v>115.7</v>
      </c>
      <c r="M40" s="18">
        <f>SUM(M41+M42)</f>
        <v>120.7</v>
      </c>
    </row>
    <row r="41" spans="1:13" ht="99" customHeight="1">
      <c r="A41" s="7" t="s">
        <v>111</v>
      </c>
      <c r="B41" s="7" t="s">
        <v>38</v>
      </c>
      <c r="C41" s="7" t="s">
        <v>15</v>
      </c>
      <c r="D41" s="7" t="s">
        <v>14</v>
      </c>
      <c r="E41" s="7" t="s">
        <v>78</v>
      </c>
      <c r="F41" s="7" t="s">
        <v>79</v>
      </c>
      <c r="G41" s="7" t="s">
        <v>22</v>
      </c>
      <c r="H41" s="7" t="s">
        <v>80</v>
      </c>
      <c r="I41" s="7" t="s">
        <v>50</v>
      </c>
      <c r="J41" s="9" t="s">
        <v>81</v>
      </c>
      <c r="K41" s="19">
        <f>4.5+0.1</f>
        <v>4.6</v>
      </c>
      <c r="L41" s="19">
        <v>4.5</v>
      </c>
      <c r="M41" s="19">
        <v>4.5</v>
      </c>
    </row>
    <row r="42" spans="1:13" ht="51" customHeight="1">
      <c r="A42" s="7" t="s">
        <v>105</v>
      </c>
      <c r="B42" s="7" t="s">
        <v>38</v>
      </c>
      <c r="C42" s="7" t="s">
        <v>15</v>
      </c>
      <c r="D42" s="7" t="s">
        <v>14</v>
      </c>
      <c r="E42" s="7" t="s">
        <v>75</v>
      </c>
      <c r="F42" s="7" t="s">
        <v>76</v>
      </c>
      <c r="G42" s="7" t="s">
        <v>22</v>
      </c>
      <c r="H42" s="7" t="s">
        <v>47</v>
      </c>
      <c r="I42" s="7" t="s">
        <v>50</v>
      </c>
      <c r="J42" s="8" t="s">
        <v>101</v>
      </c>
      <c r="K42" s="19">
        <f>108.8-2.3+6.4</f>
        <v>112.9</v>
      </c>
      <c r="L42" s="19">
        <f>114.5-3.3</f>
        <v>111.2</v>
      </c>
      <c r="M42" s="19">
        <v>116.2</v>
      </c>
    </row>
    <row r="43" spans="1:13" ht="22.5" customHeight="1">
      <c r="A43" s="5" t="s">
        <v>75</v>
      </c>
      <c r="B43" s="5" t="s">
        <v>38</v>
      </c>
      <c r="C43" s="5" t="s">
        <v>15</v>
      </c>
      <c r="D43" s="5" t="s">
        <v>14</v>
      </c>
      <c r="E43" s="5" t="s">
        <v>86</v>
      </c>
      <c r="F43" s="5" t="s">
        <v>11</v>
      </c>
      <c r="G43" s="5" t="s">
        <v>9</v>
      </c>
      <c r="H43" s="5" t="s">
        <v>47</v>
      </c>
      <c r="I43" s="5" t="s">
        <v>50</v>
      </c>
      <c r="J43" s="6" t="s">
        <v>87</v>
      </c>
      <c r="K43" s="18">
        <f>SUM(K44:K52)</f>
        <v>4552.9</v>
      </c>
      <c r="L43" s="18">
        <f>SUM(L44:L52)</f>
        <v>3370.7999999999997</v>
      </c>
      <c r="M43" s="18">
        <f>SUM(M44:M52)</f>
        <v>2845.5</v>
      </c>
    </row>
    <row r="44" spans="1:13" ht="39.75" customHeight="1">
      <c r="A44" s="7" t="s">
        <v>107</v>
      </c>
      <c r="B44" s="7" t="s">
        <v>38</v>
      </c>
      <c r="C44" s="7" t="s">
        <v>15</v>
      </c>
      <c r="D44" s="7" t="s">
        <v>14</v>
      </c>
      <c r="E44" s="7" t="s">
        <v>88</v>
      </c>
      <c r="F44" s="7" t="s">
        <v>84</v>
      </c>
      <c r="G44" s="7" t="s">
        <v>22</v>
      </c>
      <c r="H44" s="7" t="s">
        <v>47</v>
      </c>
      <c r="I44" s="7" t="s">
        <v>50</v>
      </c>
      <c r="J44" s="8" t="s">
        <v>89</v>
      </c>
      <c r="K44" s="19">
        <v>3034.1</v>
      </c>
      <c r="L44" s="19">
        <f>3225.4</f>
        <v>3225.4</v>
      </c>
      <c r="M44" s="19">
        <f>2778.3</f>
        <v>2778.3</v>
      </c>
    </row>
    <row r="45" spans="1:13" ht="96" customHeight="1">
      <c r="A45" s="7" t="s">
        <v>114</v>
      </c>
      <c r="B45" s="7" t="s">
        <v>38</v>
      </c>
      <c r="C45" s="7" t="s">
        <v>15</v>
      </c>
      <c r="D45" s="7" t="s">
        <v>14</v>
      </c>
      <c r="E45" s="7" t="s">
        <v>88</v>
      </c>
      <c r="F45" s="7" t="s">
        <v>84</v>
      </c>
      <c r="G45" s="7" t="s">
        <v>22</v>
      </c>
      <c r="H45" s="7" t="s">
        <v>142</v>
      </c>
      <c r="I45" s="7" t="s">
        <v>50</v>
      </c>
      <c r="J45" s="8" t="s">
        <v>144</v>
      </c>
      <c r="K45" s="19">
        <v>80</v>
      </c>
      <c r="L45" s="19">
        <v>0</v>
      </c>
      <c r="M45" s="19">
        <v>0</v>
      </c>
    </row>
    <row r="46" spans="1:13" ht="68.25" customHeight="1">
      <c r="A46" s="7" t="s">
        <v>133</v>
      </c>
      <c r="B46" s="7" t="s">
        <v>38</v>
      </c>
      <c r="C46" s="7" t="s">
        <v>15</v>
      </c>
      <c r="D46" s="7" t="s">
        <v>14</v>
      </c>
      <c r="E46" s="7" t="s">
        <v>88</v>
      </c>
      <c r="F46" s="7" t="s">
        <v>84</v>
      </c>
      <c r="G46" s="7" t="s">
        <v>22</v>
      </c>
      <c r="H46" s="7" t="s">
        <v>112</v>
      </c>
      <c r="I46" s="7" t="s">
        <v>50</v>
      </c>
      <c r="J46" s="8" t="s">
        <v>113</v>
      </c>
      <c r="K46" s="19">
        <f>147.3+165</f>
        <v>312.3</v>
      </c>
      <c r="L46" s="19">
        <v>0</v>
      </c>
      <c r="M46" s="19">
        <v>0</v>
      </c>
    </row>
    <row r="47" spans="1:13" ht="156.75" customHeight="1">
      <c r="A47" s="7" t="s">
        <v>134</v>
      </c>
      <c r="B47" s="7" t="s">
        <v>38</v>
      </c>
      <c r="C47" s="7" t="s">
        <v>15</v>
      </c>
      <c r="D47" s="7" t="s">
        <v>14</v>
      </c>
      <c r="E47" s="7" t="s">
        <v>88</v>
      </c>
      <c r="F47" s="7" t="s">
        <v>84</v>
      </c>
      <c r="G47" s="7" t="s">
        <v>22</v>
      </c>
      <c r="H47" s="7" t="s">
        <v>121</v>
      </c>
      <c r="I47" s="7" t="s">
        <v>50</v>
      </c>
      <c r="J47" s="8" t="s">
        <v>122</v>
      </c>
      <c r="K47" s="19">
        <v>0</v>
      </c>
      <c r="L47" s="19">
        <v>78.2</v>
      </c>
      <c r="M47" s="19">
        <v>0</v>
      </c>
    </row>
    <row r="48" spans="1:13" ht="156.75" customHeight="1">
      <c r="A48" s="7" t="s">
        <v>86</v>
      </c>
      <c r="B48" s="7" t="s">
        <v>38</v>
      </c>
      <c r="C48" s="7" t="s">
        <v>15</v>
      </c>
      <c r="D48" s="7" t="s">
        <v>14</v>
      </c>
      <c r="E48" s="7" t="s">
        <v>88</v>
      </c>
      <c r="F48" s="7" t="s">
        <v>84</v>
      </c>
      <c r="G48" s="7" t="s">
        <v>22</v>
      </c>
      <c r="H48" s="7" t="s">
        <v>85</v>
      </c>
      <c r="I48" s="7" t="s">
        <v>50</v>
      </c>
      <c r="J48" s="8" t="s">
        <v>120</v>
      </c>
      <c r="K48" s="19">
        <v>67.2</v>
      </c>
      <c r="L48" s="19">
        <v>67.2</v>
      </c>
      <c r="M48" s="19">
        <v>67.2</v>
      </c>
    </row>
    <row r="49" spans="1:13" ht="84.75" customHeight="1">
      <c r="A49" s="7" t="s">
        <v>140</v>
      </c>
      <c r="B49" s="7" t="s">
        <v>38</v>
      </c>
      <c r="C49" s="7" t="s">
        <v>15</v>
      </c>
      <c r="D49" s="7" t="s">
        <v>14</v>
      </c>
      <c r="E49" s="7" t="s">
        <v>88</v>
      </c>
      <c r="F49" s="7" t="s">
        <v>84</v>
      </c>
      <c r="G49" s="7" t="s">
        <v>22</v>
      </c>
      <c r="H49" s="7" t="s">
        <v>139</v>
      </c>
      <c r="I49" s="7" t="s">
        <v>50</v>
      </c>
      <c r="J49" s="8" t="s">
        <v>141</v>
      </c>
      <c r="K49" s="19">
        <v>212.7</v>
      </c>
      <c r="L49" s="19">
        <v>0</v>
      </c>
      <c r="M49" s="19">
        <v>0</v>
      </c>
    </row>
    <row r="50" spans="1:13" ht="228" customHeight="1">
      <c r="A50" s="7" t="s">
        <v>143</v>
      </c>
      <c r="B50" s="7" t="s">
        <v>38</v>
      </c>
      <c r="C50" s="7" t="s">
        <v>15</v>
      </c>
      <c r="D50" s="7" t="s">
        <v>14</v>
      </c>
      <c r="E50" s="7" t="s">
        <v>88</v>
      </c>
      <c r="F50" s="7" t="s">
        <v>84</v>
      </c>
      <c r="G50" s="7" t="s">
        <v>22</v>
      </c>
      <c r="H50" s="7" t="s">
        <v>123</v>
      </c>
      <c r="I50" s="7" t="s">
        <v>50</v>
      </c>
      <c r="J50" s="8" t="s">
        <v>125</v>
      </c>
      <c r="K50" s="19">
        <v>6.6</v>
      </c>
      <c r="L50" s="19">
        <v>0</v>
      </c>
      <c r="M50" s="19">
        <v>0</v>
      </c>
    </row>
    <row r="51" spans="1:13" ht="123.75" customHeight="1">
      <c r="A51" s="7" t="s">
        <v>148</v>
      </c>
      <c r="B51" s="7" t="s">
        <v>38</v>
      </c>
      <c r="C51" s="7" t="s">
        <v>15</v>
      </c>
      <c r="D51" s="7" t="s">
        <v>14</v>
      </c>
      <c r="E51" s="7" t="s">
        <v>88</v>
      </c>
      <c r="F51" s="7" t="s">
        <v>84</v>
      </c>
      <c r="G51" s="7" t="s">
        <v>22</v>
      </c>
      <c r="H51" s="7" t="s">
        <v>115</v>
      </c>
      <c r="I51" s="7" t="s">
        <v>50</v>
      </c>
      <c r="J51" s="8" t="s">
        <v>124</v>
      </c>
      <c r="K51" s="19">
        <v>700</v>
      </c>
      <c r="L51" s="19">
        <v>0</v>
      </c>
      <c r="M51" s="19">
        <v>0</v>
      </c>
    </row>
    <row r="52" spans="1:13" ht="113.25" customHeight="1">
      <c r="A52" s="7" t="s">
        <v>149</v>
      </c>
      <c r="B52" s="7" t="s">
        <v>38</v>
      </c>
      <c r="C52" s="7" t="s">
        <v>15</v>
      </c>
      <c r="D52" s="7" t="s">
        <v>14</v>
      </c>
      <c r="E52" s="7" t="s">
        <v>88</v>
      </c>
      <c r="F52" s="7" t="s">
        <v>84</v>
      </c>
      <c r="G52" s="7" t="s">
        <v>22</v>
      </c>
      <c r="H52" s="7" t="s">
        <v>106</v>
      </c>
      <c r="I52" s="7" t="s">
        <v>50</v>
      </c>
      <c r="J52" s="8" t="s">
        <v>132</v>
      </c>
      <c r="K52" s="19">
        <v>140</v>
      </c>
      <c r="L52" s="19">
        <v>0</v>
      </c>
      <c r="M52" s="19">
        <v>0</v>
      </c>
    </row>
    <row r="53" spans="1:13" ht="39" customHeight="1">
      <c r="A53" s="23" t="s">
        <v>33</v>
      </c>
      <c r="B53" s="24"/>
      <c r="C53" s="24"/>
      <c r="D53" s="24"/>
      <c r="E53" s="24"/>
      <c r="F53" s="24"/>
      <c r="G53" s="24"/>
      <c r="H53" s="24"/>
      <c r="I53" s="24"/>
      <c r="J53" s="25"/>
      <c r="K53" s="18">
        <f>K9+K33</f>
        <v>18875.300000000003</v>
      </c>
      <c r="L53" s="18">
        <f>L9+L33</f>
        <v>7544.8</v>
      </c>
      <c r="M53" s="18">
        <f>M9+M33</f>
        <v>7078</v>
      </c>
    </row>
    <row r="54" ht="15">
      <c r="K54" s="15"/>
    </row>
    <row r="55" ht="15">
      <c r="K55" s="15"/>
    </row>
  </sheetData>
  <sheetProtection/>
  <mergeCells count="11">
    <mergeCell ref="J6:J7"/>
    <mergeCell ref="K6:K7"/>
    <mergeCell ref="L6:L7"/>
    <mergeCell ref="M6:M7"/>
    <mergeCell ref="A53:J53"/>
    <mergeCell ref="A1:M1"/>
    <mergeCell ref="A2:M2"/>
    <mergeCell ref="A3:M3"/>
    <mergeCell ref="A4:M4"/>
    <mergeCell ref="A6:A7"/>
    <mergeCell ref="B6:G6"/>
  </mergeCells>
  <printOptions/>
  <pageMargins left="1.1811023622047245" right="0.5905511811023623" top="0.7874015748031497" bottom="0.7874015748031497" header="0.5118110236220472" footer="0"/>
  <pageSetup firstPageNumber="57" useFirstPageNumber="1" fitToHeight="20" horizontalDpi="600" verticalDpi="600" orientation="portrait" paperSize="9" scale="52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IT-Service</cp:lastModifiedBy>
  <cp:lastPrinted>2022-11-15T02:56:04Z</cp:lastPrinted>
  <dcterms:created xsi:type="dcterms:W3CDTF">2010-12-01T11:29:51Z</dcterms:created>
  <dcterms:modified xsi:type="dcterms:W3CDTF">2023-01-10T02:02:56Z</dcterms:modified>
  <cp:category/>
  <cp:version/>
  <cp:contentType/>
  <cp:contentStatus/>
</cp:coreProperties>
</file>